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autoCompressPictures="0"/>
  <bookViews>
    <workbookView xWindow="18100" yWindow="8580" windowWidth="12220" windowHeight="21680" tabRatio="991"/>
  </bookViews>
  <sheets>
    <sheet name="Cover" sheetId="34" r:id="rId1"/>
    <sheet name="Cushion Insoles" sheetId="24" r:id="rId2"/>
    <sheet name="Motion Control &amp; Stability" sheetId="23" r:id="rId3"/>
    <sheet name="First Aid, Gear Bombs" sheetId="27" r:id="rId4"/>
    <sheet name="New Products" sheetId="37" r:id="rId5"/>
    <sheet name="Shoecare,Cleats,Lace Latches" sheetId="15" r:id="rId6"/>
    <sheet name="Honeycomb,Herrbone, Houndstooth" sheetId="36" r:id="rId7"/>
    <sheet name="Oval Laces HT" sheetId="5" r:id="rId8"/>
    <sheet name="Round &amp; Bubble Lace HT" sheetId="25" r:id="rId9"/>
    <sheet name="3-8&quot;Printed Laces " sheetId="32" r:id="rId10"/>
    <sheet name="3-4&quot; Printed Laces" sheetId="31" r:id="rId11"/>
    <sheet name="Fash,Ref,Elastic,Stars&amp;Stripes" sheetId="7" r:id="rId12"/>
    <sheet name="PINK Products" sheetId="29" r:id="rId13"/>
    <sheet name="Fashion FAT Laces HT" sheetId="9" r:id="rId14"/>
    <sheet name="Flat, Hiker HT" sheetId="6" r:id="rId15"/>
    <sheet name="Oval,Hiker,Rnd,Golf BP" sheetId="20" r:id="rId16"/>
    <sheet name=" Flat,Dress,Waxed,Boot BP" sheetId="22" r:id="rId17"/>
    <sheet name="Lacrosse Braids" sheetId="33" r:id="rId18"/>
    <sheet name="Hockey, Skate, &amp; Referee Laces" sheetId="8" r:id="rId19"/>
    <sheet name="Sheet1" sheetId="30" r:id="rId20"/>
    <sheet name="Sheet2" sheetId="35" r:id="rId21"/>
  </sheets>
  <definedNames>
    <definedName name="_xlnm._FilterDatabase" localSheetId="13" hidden="1">'Fashion FAT Laces HT'!$A$9:$I$89</definedName>
    <definedName name="_xlnm.Print_Area" localSheetId="16">' Flat,Dress,Waxed,Boot BP'!$A$1:$S$59</definedName>
    <definedName name="_xlnm.Print_Area" localSheetId="10">'3-4" Printed Laces'!$A$2:$J$51</definedName>
    <definedName name="_xlnm.Print_Area" localSheetId="9">'3-8"Printed Laces '!$A$1:$M$70</definedName>
    <definedName name="_xlnm.Print_Area" localSheetId="1">'Cushion Insoles'!$A$1:$L$56</definedName>
    <definedName name="_xlnm.Print_Area" localSheetId="11">'Fash,Ref,Elastic,Stars&amp;Stripes'!$A$1:$S$70</definedName>
    <definedName name="_xlnm.Print_Area" localSheetId="13">'Fashion FAT Laces HT'!$A$3:$S$73</definedName>
    <definedName name="_xlnm.Print_Area" localSheetId="3">'First Aid, Gear Bombs'!$A$1:$H$62</definedName>
    <definedName name="_xlnm.Print_Area" localSheetId="14">'Flat, Hiker HT'!$A$1:$S$68</definedName>
    <definedName name="_xlnm.Print_Area" localSheetId="18">'Hockey, Skate, &amp; Referee Laces'!$A$1:$S$47</definedName>
    <definedName name="_xlnm.Print_Area" localSheetId="6">'Honeycomb,Herrbone, Houndstooth'!$A$1:$S$84</definedName>
    <definedName name="_xlnm.Print_Area" localSheetId="2">'Motion Control &amp; Stability'!$A$1:$K$57</definedName>
    <definedName name="_xlnm.Print_Area" localSheetId="4">'New Products'!$A$1:$I$47</definedName>
    <definedName name="_xlnm.Print_Area" localSheetId="7">'Oval Laces HT'!$A$1:$S$83</definedName>
    <definedName name="_xlnm.Print_Area" localSheetId="15">'Oval,Hiker,Rnd,Golf BP'!$A$1:$S$62</definedName>
    <definedName name="_xlnm.Print_Area" localSheetId="12">'PINK Products'!$A$1:$R$74</definedName>
    <definedName name="_xlnm.Print_Area" localSheetId="8">'Round &amp; Bubble Lace HT'!$A$1:$V$79</definedName>
    <definedName name="_xlnm.Print_Area" localSheetId="5">'Shoecare,Cleats,Lace Latches'!$A$1:$S$77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48" i="24" l="1"/>
  <c r="I47" i="24"/>
  <c r="I39" i="24"/>
  <c r="I40" i="24"/>
  <c r="I41" i="24"/>
  <c r="I42" i="24"/>
  <c r="I43" i="24"/>
  <c r="I33" i="24"/>
  <c r="I34" i="24"/>
  <c r="I19" i="24"/>
  <c r="I20" i="24"/>
  <c r="I21" i="24"/>
  <c r="I22" i="24"/>
  <c r="I23" i="24"/>
  <c r="I24" i="24"/>
  <c r="I25" i="24"/>
  <c r="I26" i="24"/>
  <c r="I27" i="24"/>
  <c r="I28" i="24"/>
  <c r="I29" i="24"/>
  <c r="I11" i="24"/>
  <c r="I12" i="24"/>
  <c r="I13" i="24"/>
  <c r="I14" i="24"/>
  <c r="I15" i="24"/>
  <c r="I49" i="24"/>
  <c r="I45" i="37"/>
  <c r="I43" i="37"/>
  <c r="I44" i="37"/>
  <c r="I17" i="37"/>
  <c r="I46" i="37"/>
  <c r="S36" i="15"/>
  <c r="S37" i="15"/>
  <c r="S38" i="15"/>
  <c r="S39" i="15"/>
  <c r="S40" i="15"/>
  <c r="S41" i="15"/>
  <c r="S42" i="15"/>
  <c r="S43" i="15"/>
  <c r="S44" i="15"/>
  <c r="S45" i="15"/>
  <c r="S46" i="15"/>
  <c r="S49" i="15"/>
  <c r="S64" i="15"/>
  <c r="S65" i="15"/>
  <c r="S66" i="15"/>
  <c r="S67" i="15"/>
  <c r="S68" i="15"/>
  <c r="S69" i="15"/>
  <c r="S70" i="15"/>
  <c r="S71" i="15"/>
  <c r="S72" i="15"/>
  <c r="S73" i="15"/>
  <c r="S74" i="15"/>
  <c r="S47" i="15"/>
  <c r="S48" i="15"/>
  <c r="S28" i="15"/>
  <c r="S29" i="15"/>
  <c r="S30" i="15"/>
  <c r="S23" i="15"/>
  <c r="S24" i="15"/>
  <c r="S25" i="15"/>
  <c r="S26" i="15"/>
  <c r="S16" i="15"/>
  <c r="S17" i="15"/>
  <c r="S18" i="15"/>
  <c r="S8" i="15"/>
  <c r="S9" i="15"/>
  <c r="S10" i="15"/>
  <c r="S11" i="15"/>
  <c r="S12" i="15"/>
  <c r="S13" i="15"/>
  <c r="S14" i="15"/>
  <c r="I8" i="15"/>
  <c r="I9" i="15"/>
  <c r="I10" i="15"/>
  <c r="I11" i="15"/>
  <c r="I12" i="15"/>
  <c r="I13" i="15"/>
  <c r="I14" i="15"/>
  <c r="I15" i="15"/>
  <c r="I16" i="15"/>
  <c r="I17" i="15"/>
  <c r="I18" i="15"/>
  <c r="I23" i="15"/>
  <c r="I24" i="15"/>
  <c r="I25" i="15"/>
  <c r="I26" i="15"/>
  <c r="I27" i="15"/>
  <c r="I28" i="15"/>
  <c r="I29" i="15"/>
  <c r="I30" i="15"/>
  <c r="I31" i="15"/>
  <c r="I32" i="15"/>
  <c r="I33" i="15"/>
  <c r="I36" i="15"/>
  <c r="I37" i="15"/>
  <c r="I38" i="15"/>
  <c r="I39" i="15"/>
  <c r="I40" i="15"/>
  <c r="I41" i="15"/>
  <c r="I42" i="15"/>
  <c r="I43" i="15"/>
  <c r="I44" i="15"/>
  <c r="I45" i="15"/>
  <c r="I46" i="15"/>
  <c r="S75" i="15"/>
  <c r="H25" i="27"/>
  <c r="H26" i="27"/>
  <c r="H50" i="27"/>
  <c r="H42" i="27"/>
  <c r="H43" i="27"/>
  <c r="H44" i="27"/>
  <c r="H45" i="27"/>
  <c r="H46" i="27"/>
  <c r="H47" i="27"/>
  <c r="H48" i="27"/>
  <c r="H38" i="27"/>
  <c r="H31" i="27"/>
  <c r="H32" i="27"/>
  <c r="H33" i="27"/>
  <c r="H34" i="27"/>
  <c r="H18" i="27"/>
  <c r="H19" i="27"/>
  <c r="H14" i="27"/>
  <c r="H8" i="27"/>
  <c r="H52" i="27"/>
  <c r="H45" i="23"/>
  <c r="H46" i="23"/>
  <c r="H47" i="23"/>
  <c r="H48" i="23"/>
  <c r="H49" i="23"/>
  <c r="H50" i="23"/>
  <c r="H51" i="23"/>
  <c r="H52" i="23"/>
  <c r="H53" i="23"/>
  <c r="H54" i="23"/>
  <c r="H55" i="23"/>
  <c r="H32" i="23"/>
  <c r="H33" i="23"/>
  <c r="H34" i="23"/>
  <c r="H35" i="23"/>
  <c r="H36" i="23"/>
  <c r="H37" i="23"/>
  <c r="H38" i="23"/>
  <c r="H39" i="23"/>
  <c r="H40" i="23"/>
  <c r="H41" i="23"/>
  <c r="H42" i="23"/>
  <c r="H22" i="23"/>
  <c r="H23" i="23"/>
  <c r="H24" i="23"/>
  <c r="H25" i="23"/>
  <c r="H26" i="23"/>
  <c r="H27" i="23"/>
  <c r="H28" i="23"/>
  <c r="H13" i="23"/>
  <c r="H14" i="23"/>
  <c r="H15" i="23"/>
  <c r="H16" i="23"/>
  <c r="H17" i="23"/>
  <c r="H18" i="23"/>
  <c r="H19" i="23"/>
  <c r="H4" i="23"/>
  <c r="H5" i="23"/>
  <c r="H6" i="23"/>
  <c r="H7" i="23"/>
  <c r="H8" i="23"/>
  <c r="H9" i="23"/>
  <c r="H10" i="23"/>
  <c r="H56" i="23"/>
  <c r="S47" i="36"/>
  <c r="S48" i="36"/>
  <c r="S49" i="36"/>
  <c r="S50" i="36"/>
  <c r="S51" i="36"/>
  <c r="S52" i="36"/>
  <c r="S53" i="36"/>
  <c r="S54" i="36"/>
  <c r="S55" i="36"/>
  <c r="S56" i="36"/>
  <c r="S57" i="36"/>
  <c r="S58" i="36"/>
  <c r="S59" i="36"/>
  <c r="S60" i="36"/>
  <c r="S38" i="36"/>
  <c r="S39" i="36"/>
  <c r="S40" i="36"/>
  <c r="S41" i="36"/>
  <c r="S42" i="36"/>
  <c r="S43" i="36"/>
  <c r="S44" i="36"/>
  <c r="S33" i="36"/>
  <c r="S34" i="36"/>
  <c r="S35" i="36"/>
  <c r="S5" i="36"/>
  <c r="S6" i="36"/>
  <c r="S7" i="36"/>
  <c r="S8" i="36"/>
  <c r="S9" i="36"/>
  <c r="S10" i="36"/>
  <c r="S11" i="36"/>
  <c r="S12" i="36"/>
  <c r="S13" i="36"/>
  <c r="S14" i="36"/>
  <c r="S15" i="36"/>
  <c r="S16" i="36"/>
  <c r="S17" i="36"/>
  <c r="S18" i="36"/>
  <c r="S19" i="36"/>
  <c r="S20" i="36"/>
  <c r="S21" i="36"/>
  <c r="S22" i="36"/>
  <c r="S23" i="36"/>
  <c r="S24" i="36"/>
  <c r="S25" i="36"/>
  <c r="S26" i="36"/>
  <c r="S27" i="36"/>
  <c r="S28" i="36"/>
  <c r="S29" i="36"/>
  <c r="S30" i="36"/>
  <c r="I5" i="36"/>
  <c r="I6" i="36"/>
  <c r="I7" i="36"/>
  <c r="I8" i="36"/>
  <c r="I9" i="36"/>
  <c r="I10" i="36"/>
  <c r="I11" i="36"/>
  <c r="I12" i="36"/>
  <c r="I13" i="36"/>
  <c r="I14" i="36"/>
  <c r="I15" i="36"/>
  <c r="I16" i="36"/>
  <c r="I17" i="36"/>
  <c r="I18" i="36"/>
  <c r="I19" i="36"/>
  <c r="I20" i="36"/>
  <c r="I21" i="36"/>
  <c r="I22" i="36"/>
  <c r="I23" i="36"/>
  <c r="I24" i="36"/>
  <c r="I25" i="36"/>
  <c r="I26" i="36"/>
  <c r="I27" i="36"/>
  <c r="I28" i="36"/>
  <c r="I29" i="36"/>
  <c r="I30" i="36"/>
  <c r="I33" i="36"/>
  <c r="I34" i="36"/>
  <c r="I35" i="36"/>
  <c r="I38" i="36"/>
  <c r="I39" i="36"/>
  <c r="I40" i="36"/>
  <c r="I41" i="36"/>
  <c r="I42" i="36"/>
  <c r="I43" i="36"/>
  <c r="I44" i="36"/>
  <c r="I47" i="36"/>
  <c r="I48" i="36"/>
  <c r="I49" i="36"/>
  <c r="I50" i="36"/>
  <c r="I51" i="36"/>
  <c r="I52" i="36"/>
  <c r="I53" i="36"/>
  <c r="I54" i="36"/>
  <c r="I55" i="36"/>
  <c r="I56" i="36"/>
  <c r="I57" i="36"/>
  <c r="I58" i="36"/>
  <c r="I59" i="36"/>
  <c r="I60" i="36"/>
  <c r="I61" i="36"/>
  <c r="S62" i="36"/>
  <c r="S57" i="5"/>
  <c r="S58" i="5"/>
  <c r="S59" i="5"/>
  <c r="S60" i="5"/>
  <c r="S61" i="5"/>
  <c r="S62" i="5"/>
  <c r="S63" i="5"/>
  <c r="S64" i="5"/>
  <c r="S65" i="5"/>
  <c r="S66" i="5"/>
  <c r="S43" i="5"/>
  <c r="S44" i="5"/>
  <c r="S45" i="5"/>
  <c r="S46" i="5"/>
  <c r="S47" i="5"/>
  <c r="S48" i="5"/>
  <c r="S49" i="5"/>
  <c r="S50" i="5"/>
  <c r="S51" i="5"/>
  <c r="S52" i="5"/>
  <c r="S53" i="5"/>
  <c r="S54" i="5"/>
  <c r="S31" i="5"/>
  <c r="S32" i="5"/>
  <c r="S33" i="5"/>
  <c r="S34" i="5"/>
  <c r="S35" i="5"/>
  <c r="S36" i="5"/>
  <c r="S37" i="5"/>
  <c r="S38" i="5"/>
  <c r="S39" i="5"/>
  <c r="S40" i="5"/>
  <c r="S3" i="5"/>
  <c r="S4" i="5"/>
  <c r="S5" i="5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31" i="5"/>
  <c r="I32" i="5"/>
  <c r="I33" i="5"/>
  <c r="I34" i="5"/>
  <c r="I35" i="5"/>
  <c r="I36" i="5"/>
  <c r="I37" i="5"/>
  <c r="I38" i="5"/>
  <c r="I39" i="5"/>
  <c r="I40" i="5"/>
  <c r="I43" i="5"/>
  <c r="I44" i="5"/>
  <c r="I45" i="5"/>
  <c r="I46" i="5"/>
  <c r="I47" i="5"/>
  <c r="I48" i="5"/>
  <c r="I49" i="5"/>
  <c r="I50" i="5"/>
  <c r="I51" i="5"/>
  <c r="I52" i="5"/>
  <c r="I53" i="5"/>
  <c r="I54" i="5"/>
  <c r="I57" i="5"/>
  <c r="I58" i="5"/>
  <c r="I59" i="5"/>
  <c r="I60" i="5"/>
  <c r="I61" i="5"/>
  <c r="I62" i="5"/>
  <c r="I63" i="5"/>
  <c r="I64" i="5"/>
  <c r="I65" i="5"/>
  <c r="I66" i="5"/>
  <c r="S67" i="5"/>
  <c r="S66" i="25"/>
  <c r="S67" i="25"/>
  <c r="S68" i="25"/>
  <c r="S69" i="25"/>
  <c r="S70" i="25"/>
  <c r="S71" i="25"/>
  <c r="S72" i="25"/>
  <c r="S73" i="25"/>
  <c r="S74" i="25"/>
  <c r="S75" i="25"/>
  <c r="S76" i="25"/>
  <c r="S77" i="25"/>
  <c r="S25" i="25"/>
  <c r="S26" i="25"/>
  <c r="S27" i="25"/>
  <c r="S28" i="25"/>
  <c r="S29" i="25"/>
  <c r="S30" i="25"/>
  <c r="S31" i="25"/>
  <c r="S32" i="25"/>
  <c r="S33" i="25"/>
  <c r="S34" i="25"/>
  <c r="S35" i="25"/>
  <c r="S36" i="25"/>
  <c r="S37" i="25"/>
  <c r="S38" i="25"/>
  <c r="S39" i="25"/>
  <c r="S40" i="25"/>
  <c r="S41" i="25"/>
  <c r="S42" i="25"/>
  <c r="S43" i="25"/>
  <c r="S44" i="25"/>
  <c r="S45" i="25"/>
  <c r="S46" i="25"/>
  <c r="S47" i="25"/>
  <c r="S48" i="25"/>
  <c r="S49" i="25"/>
  <c r="S50" i="25"/>
  <c r="S51" i="25"/>
  <c r="S52" i="25"/>
  <c r="S53" i="25"/>
  <c r="S54" i="25"/>
  <c r="S55" i="25"/>
  <c r="S56" i="25"/>
  <c r="S57" i="25"/>
  <c r="S58" i="25"/>
  <c r="S59" i="25"/>
  <c r="S60" i="25"/>
  <c r="S61" i="25"/>
  <c r="S3" i="25"/>
  <c r="S4" i="25"/>
  <c r="S5" i="25"/>
  <c r="S6" i="25"/>
  <c r="S7" i="25"/>
  <c r="S8" i="25"/>
  <c r="S9" i="25"/>
  <c r="S10" i="25"/>
  <c r="S11" i="25"/>
  <c r="S12" i="25"/>
  <c r="S13" i="25"/>
  <c r="S14" i="25"/>
  <c r="S15" i="25"/>
  <c r="S16" i="25"/>
  <c r="S17" i="25"/>
  <c r="S18" i="25"/>
  <c r="S19" i="25"/>
  <c r="S20" i="25"/>
  <c r="S21" i="25"/>
  <c r="S22" i="25"/>
  <c r="S23" i="25"/>
  <c r="I3" i="25"/>
  <c r="I4" i="25"/>
  <c r="I5" i="25"/>
  <c r="I6" i="25"/>
  <c r="I7" i="25"/>
  <c r="I8" i="25"/>
  <c r="I9" i="25"/>
  <c r="I10" i="25"/>
  <c r="I11" i="25"/>
  <c r="I12" i="25"/>
  <c r="I13" i="25"/>
  <c r="I14" i="25"/>
  <c r="I15" i="25"/>
  <c r="I16" i="25"/>
  <c r="I17" i="25"/>
  <c r="I18" i="25"/>
  <c r="I19" i="25"/>
  <c r="I20" i="25"/>
  <c r="I21" i="25"/>
  <c r="I22" i="25"/>
  <c r="I23" i="25"/>
  <c r="I25" i="25"/>
  <c r="I26" i="25"/>
  <c r="I27" i="25"/>
  <c r="I28" i="25"/>
  <c r="I29" i="25"/>
  <c r="I30" i="25"/>
  <c r="I31" i="25"/>
  <c r="I32" i="25"/>
  <c r="I33" i="25"/>
  <c r="I34" i="25"/>
  <c r="I35" i="25"/>
  <c r="I36" i="25"/>
  <c r="I37" i="25"/>
  <c r="I38" i="25"/>
  <c r="I39" i="25"/>
  <c r="I40" i="25"/>
  <c r="I41" i="25"/>
  <c r="I42" i="25"/>
  <c r="I43" i="25"/>
  <c r="I44" i="25"/>
  <c r="I45" i="25"/>
  <c r="I46" i="25"/>
  <c r="I47" i="25"/>
  <c r="I48" i="25"/>
  <c r="I49" i="25"/>
  <c r="I50" i="25"/>
  <c r="I51" i="25"/>
  <c r="I52" i="25"/>
  <c r="I53" i="25"/>
  <c r="I54" i="25"/>
  <c r="I55" i="25"/>
  <c r="I56" i="25"/>
  <c r="I57" i="25"/>
  <c r="I58" i="25"/>
  <c r="I59" i="25"/>
  <c r="I60" i="25"/>
  <c r="I61" i="25"/>
  <c r="I62" i="25"/>
  <c r="I66" i="25"/>
  <c r="I67" i="25"/>
  <c r="I68" i="25"/>
  <c r="I69" i="25"/>
  <c r="I70" i="25"/>
  <c r="I71" i="25"/>
  <c r="I72" i="25"/>
  <c r="I73" i="25"/>
  <c r="I74" i="25"/>
  <c r="I75" i="25"/>
  <c r="I76" i="25"/>
  <c r="I77" i="25"/>
  <c r="I78" i="25"/>
  <c r="S78" i="25"/>
  <c r="I5" i="32"/>
  <c r="I6" i="32"/>
  <c r="I7" i="32"/>
  <c r="I8" i="32"/>
  <c r="I9" i="32"/>
  <c r="I10" i="32"/>
  <c r="I11" i="32"/>
  <c r="I12" i="32"/>
  <c r="I13" i="32"/>
  <c r="I14" i="32"/>
  <c r="I15" i="32"/>
  <c r="I16" i="32"/>
  <c r="I17" i="32"/>
  <c r="I18" i="32"/>
  <c r="I19" i="32"/>
  <c r="I20" i="32"/>
  <c r="I21" i="32"/>
  <c r="I22" i="32"/>
  <c r="I23" i="32"/>
  <c r="I24" i="32"/>
  <c r="I25" i="32"/>
  <c r="I26" i="32"/>
  <c r="I27" i="32"/>
  <c r="I28" i="32"/>
  <c r="I29" i="32"/>
  <c r="I30" i="32"/>
  <c r="I31" i="32"/>
  <c r="I32" i="32"/>
  <c r="I33" i="32"/>
  <c r="I34" i="32"/>
  <c r="I35" i="32"/>
  <c r="I36" i="32"/>
  <c r="I37" i="32"/>
  <c r="I38" i="32"/>
  <c r="I39" i="32"/>
  <c r="I40" i="32"/>
  <c r="I41" i="32"/>
  <c r="I42" i="32"/>
  <c r="I43" i="32"/>
  <c r="I44" i="32"/>
  <c r="I45" i="32"/>
  <c r="I46" i="32"/>
  <c r="I47" i="32"/>
  <c r="I48" i="32"/>
  <c r="I49" i="32"/>
  <c r="I50" i="32"/>
  <c r="I51" i="32"/>
  <c r="J7" i="31"/>
  <c r="J8" i="31"/>
  <c r="J9" i="31"/>
  <c r="J10" i="31"/>
  <c r="J11" i="31"/>
  <c r="J12" i="31"/>
  <c r="J13" i="31"/>
  <c r="J14" i="31"/>
  <c r="J15" i="31"/>
  <c r="J16" i="31"/>
  <c r="J17" i="31"/>
  <c r="J18" i="31"/>
  <c r="J19" i="31"/>
  <c r="J20" i="31"/>
  <c r="J21" i="31"/>
  <c r="J22" i="31"/>
  <c r="J23" i="31"/>
  <c r="S5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30" i="7"/>
  <c r="S31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I9" i="7"/>
  <c r="I10" i="7"/>
  <c r="I11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8" i="7"/>
  <c r="I30" i="7"/>
  <c r="I32" i="7"/>
  <c r="I34" i="7"/>
  <c r="I37" i="7"/>
  <c r="I38" i="7"/>
  <c r="I39" i="7"/>
  <c r="I40" i="7"/>
  <c r="I41" i="7"/>
  <c r="I42" i="7"/>
  <c r="I43" i="7"/>
  <c r="I44" i="7"/>
  <c r="I45" i="7"/>
  <c r="I46" i="7"/>
  <c r="I48" i="7"/>
  <c r="I49" i="7"/>
  <c r="I52" i="7"/>
  <c r="S53" i="7"/>
  <c r="J54" i="29"/>
  <c r="J49" i="29"/>
  <c r="J50" i="29"/>
  <c r="J43" i="29"/>
  <c r="J44" i="29"/>
  <c r="J45" i="29"/>
  <c r="J9" i="29"/>
  <c r="J10" i="29"/>
  <c r="J11" i="29"/>
  <c r="J12" i="29"/>
  <c r="J13" i="29"/>
  <c r="J14" i="29"/>
  <c r="J15" i="29"/>
  <c r="J16" i="29"/>
  <c r="J17" i="29"/>
  <c r="J18" i="29"/>
  <c r="J19" i="29"/>
  <c r="J20" i="29"/>
  <c r="J21" i="29"/>
  <c r="J22" i="29"/>
  <c r="J23" i="29"/>
  <c r="J24" i="29"/>
  <c r="J25" i="29"/>
  <c r="J26" i="29"/>
  <c r="J27" i="29"/>
  <c r="J28" i="29"/>
  <c r="J29" i="29"/>
  <c r="J30" i="29"/>
  <c r="J31" i="29"/>
  <c r="J32" i="29"/>
  <c r="J33" i="29"/>
  <c r="J34" i="29"/>
  <c r="J35" i="29"/>
  <c r="J55" i="29"/>
  <c r="S9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41" i="9"/>
  <c r="S42" i="9"/>
  <c r="S43" i="9"/>
  <c r="S44" i="9"/>
  <c r="S45" i="9"/>
  <c r="S46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S47" i="9"/>
  <c r="S40" i="6"/>
  <c r="S41" i="6"/>
  <c r="S42" i="6"/>
  <c r="S43" i="6"/>
  <c r="S44" i="6"/>
  <c r="S45" i="6"/>
  <c r="S46" i="6"/>
  <c r="S47" i="6"/>
  <c r="S48" i="6"/>
  <c r="S49" i="6"/>
  <c r="S29" i="6"/>
  <c r="S30" i="6"/>
  <c r="S31" i="6"/>
  <c r="S32" i="6"/>
  <c r="S33" i="6"/>
  <c r="S34" i="6"/>
  <c r="S35" i="6"/>
  <c r="S36" i="6"/>
  <c r="S37" i="6"/>
  <c r="S38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40" i="6"/>
  <c r="I41" i="6"/>
  <c r="I42" i="6"/>
  <c r="I43" i="6"/>
  <c r="I44" i="6"/>
  <c r="I45" i="6"/>
  <c r="I46" i="6"/>
  <c r="I47" i="6"/>
  <c r="I48" i="6"/>
  <c r="I49" i="6"/>
  <c r="I50" i="6"/>
  <c r="S51" i="6"/>
  <c r="S48" i="20"/>
  <c r="S49" i="20"/>
  <c r="S50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20" i="20"/>
  <c r="S21" i="20"/>
  <c r="S22" i="20"/>
  <c r="S23" i="20"/>
  <c r="S24" i="20"/>
  <c r="S25" i="20"/>
  <c r="S26" i="20"/>
  <c r="S27" i="20"/>
  <c r="S28" i="20"/>
  <c r="S29" i="20"/>
  <c r="S8" i="20"/>
  <c r="S9" i="20"/>
  <c r="S10" i="20"/>
  <c r="S11" i="20"/>
  <c r="S12" i="20"/>
  <c r="S13" i="20"/>
  <c r="S14" i="20"/>
  <c r="S15" i="20"/>
  <c r="S16" i="20"/>
  <c r="S17" i="20"/>
  <c r="S18" i="20"/>
  <c r="I8" i="20"/>
  <c r="I9" i="20"/>
  <c r="I10" i="20"/>
  <c r="I11" i="20"/>
  <c r="I12" i="20"/>
  <c r="I13" i="20"/>
  <c r="I14" i="20"/>
  <c r="I15" i="20"/>
  <c r="I16" i="20"/>
  <c r="I17" i="20"/>
  <c r="I18" i="20"/>
  <c r="I20" i="20"/>
  <c r="I21" i="20"/>
  <c r="I22" i="20"/>
  <c r="I23" i="20"/>
  <c r="I24" i="20"/>
  <c r="I25" i="20"/>
  <c r="I26" i="20"/>
  <c r="I27" i="20"/>
  <c r="I28" i="20"/>
  <c r="I29" i="20"/>
  <c r="I30" i="20"/>
  <c r="I32" i="20"/>
  <c r="I33" i="20"/>
  <c r="I34" i="20"/>
  <c r="I35" i="20"/>
  <c r="I36" i="20"/>
  <c r="I37" i="20"/>
  <c r="I38" i="20"/>
  <c r="I39" i="20"/>
  <c r="I40" i="20"/>
  <c r="I41" i="20"/>
  <c r="I42" i="20"/>
  <c r="I43" i="20"/>
  <c r="I44" i="20"/>
  <c r="I45" i="20"/>
  <c r="I46" i="20"/>
  <c r="I48" i="20"/>
  <c r="I49" i="20"/>
  <c r="I50" i="20"/>
  <c r="S51" i="20"/>
  <c r="S44" i="22"/>
  <c r="S45" i="22"/>
  <c r="S46" i="22"/>
  <c r="S47" i="22"/>
  <c r="S48" i="22"/>
  <c r="S49" i="22"/>
  <c r="S50" i="22"/>
  <c r="S51" i="22"/>
  <c r="S52" i="22"/>
  <c r="S53" i="22"/>
  <c r="S54" i="22"/>
  <c r="S55" i="22"/>
  <c r="S56" i="22"/>
  <c r="S41" i="22"/>
  <c r="S42" i="22"/>
  <c r="S37" i="22"/>
  <c r="S38" i="22"/>
  <c r="S39" i="22"/>
  <c r="S28" i="22"/>
  <c r="S29" i="22"/>
  <c r="S30" i="22"/>
  <c r="S31" i="22"/>
  <c r="S32" i="22"/>
  <c r="S33" i="22"/>
  <c r="S34" i="22"/>
  <c r="S35" i="22"/>
  <c r="S5" i="22"/>
  <c r="S6" i="22"/>
  <c r="S7" i="22"/>
  <c r="S8" i="22"/>
  <c r="S9" i="22"/>
  <c r="S10" i="22"/>
  <c r="S11" i="22"/>
  <c r="S12" i="22"/>
  <c r="S13" i="22"/>
  <c r="S14" i="22"/>
  <c r="S15" i="22"/>
  <c r="S16" i="22"/>
  <c r="S17" i="22"/>
  <c r="S18" i="22"/>
  <c r="S19" i="22"/>
  <c r="S20" i="22"/>
  <c r="S21" i="22"/>
  <c r="S22" i="22"/>
  <c r="S23" i="22"/>
  <c r="S24" i="22"/>
  <c r="S25" i="22"/>
  <c r="S26" i="22"/>
  <c r="S57" i="22"/>
  <c r="G39" i="33"/>
  <c r="G40" i="33"/>
  <c r="G41" i="33"/>
  <c r="G42" i="33"/>
  <c r="G43" i="33"/>
  <c r="G44" i="33"/>
  <c r="G45" i="33"/>
  <c r="G46" i="33"/>
  <c r="G47" i="33"/>
  <c r="G48" i="33"/>
  <c r="G49" i="33"/>
  <c r="G50" i="33"/>
  <c r="G51" i="33"/>
  <c r="G52" i="33"/>
  <c r="G22" i="33"/>
  <c r="G23" i="33"/>
  <c r="G24" i="33"/>
  <c r="G25" i="33"/>
  <c r="G26" i="33"/>
  <c r="G27" i="33"/>
  <c r="G28" i="33"/>
  <c r="G29" i="33"/>
  <c r="G30" i="33"/>
  <c r="G31" i="33"/>
  <c r="G32" i="33"/>
  <c r="G33" i="33"/>
  <c r="G34" i="33"/>
  <c r="G35" i="33"/>
  <c r="G6" i="33"/>
  <c r="G7" i="33"/>
  <c r="G8" i="33"/>
  <c r="G9" i="33"/>
  <c r="G10" i="33"/>
  <c r="G11" i="33"/>
  <c r="G12" i="33"/>
  <c r="G13" i="33"/>
  <c r="G14" i="33"/>
  <c r="G15" i="33"/>
  <c r="G16" i="33"/>
  <c r="G17" i="33"/>
  <c r="G18" i="33"/>
  <c r="G53" i="33"/>
  <c r="S40" i="8"/>
  <c r="S41" i="8"/>
  <c r="S42" i="8"/>
  <c r="S43" i="8"/>
  <c r="S44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4" i="8"/>
  <c r="I35" i="8"/>
  <c r="I36" i="8"/>
  <c r="I37" i="8"/>
  <c r="I38" i="8"/>
  <c r="I39" i="8"/>
  <c r="I40" i="8"/>
  <c r="I41" i="8"/>
  <c r="I42" i="8"/>
  <c r="I43" i="8"/>
  <c r="I44" i="8"/>
  <c r="I45" i="8"/>
  <c r="S45" i="8"/>
  <c r="I32" i="34"/>
  <c r="H46" i="37"/>
  <c r="R75" i="15"/>
  <c r="R62" i="36"/>
  <c r="S61" i="36"/>
  <c r="R53" i="7"/>
  <c r="I55" i="29"/>
  <c r="G52" i="27"/>
  <c r="R57" i="22"/>
  <c r="R78" i="25"/>
  <c r="R67" i="5"/>
  <c r="G56" i="23"/>
  <c r="H49" i="24"/>
  <c r="R51" i="6"/>
  <c r="F53" i="33"/>
  <c r="R47" i="9"/>
  <c r="I23" i="31"/>
  <c r="H51" i="32"/>
  <c r="R45" i="8"/>
  <c r="R51" i="20"/>
  <c r="I41" i="22"/>
  <c r="I42" i="22"/>
  <c r="I38" i="22"/>
  <c r="I37" i="22"/>
  <c r="I36" i="22"/>
  <c r="I35" i="22"/>
  <c r="I33" i="22"/>
  <c r="I32" i="22"/>
  <c r="I31" i="22"/>
  <c r="I30" i="22"/>
  <c r="I29" i="22"/>
  <c r="I28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I5" i="22"/>
</calcChain>
</file>

<file path=xl/sharedStrings.xml><?xml version="1.0" encoding="utf-8"?>
<sst xmlns="http://schemas.openxmlformats.org/spreadsheetml/2006/main" count="2349" uniqueCount="695">
  <si>
    <t>Item#</t>
  </si>
  <si>
    <t>Unit</t>
  </si>
  <si>
    <t>Cost</t>
  </si>
  <si>
    <t>Size</t>
  </si>
  <si>
    <t>Item #</t>
  </si>
  <si>
    <t>A Division of Hickory Brands, Inc.</t>
  </si>
  <si>
    <t>Color</t>
  </si>
  <si>
    <t xml:space="preserve">Black </t>
  </si>
  <si>
    <t>Carolina Blue</t>
  </si>
  <si>
    <t>Kelly Green</t>
  </si>
  <si>
    <t>Navy</t>
  </si>
  <si>
    <t>Olivier Orange</t>
  </si>
  <si>
    <t>Pink</t>
  </si>
  <si>
    <t>Red</t>
  </si>
  <si>
    <t>Royal</t>
  </si>
  <si>
    <t>Sky Grey</t>
  </si>
  <si>
    <t>White</t>
  </si>
  <si>
    <t>Yellow</t>
  </si>
  <si>
    <t>Black</t>
  </si>
  <si>
    <t>Black w/Red</t>
  </si>
  <si>
    <t>Black w/Silver</t>
  </si>
  <si>
    <t>Black w/White</t>
  </si>
  <si>
    <t>Brown</t>
  </si>
  <si>
    <t>Gold</t>
  </si>
  <si>
    <t>Grey</t>
  </si>
  <si>
    <t>Hunter Green</t>
  </si>
  <si>
    <t>Khaki</t>
  </si>
  <si>
    <t xml:space="preserve">Kelly </t>
  </si>
  <si>
    <t>Neon Yellow</t>
  </si>
  <si>
    <t>Burnt Orange</t>
  </si>
  <si>
    <t>Pink w/White</t>
  </si>
  <si>
    <t>Purple</t>
  </si>
  <si>
    <t>Red w/White</t>
  </si>
  <si>
    <t>Ultra Grey</t>
  </si>
  <si>
    <t>Lavender</t>
  </si>
  <si>
    <t>Silver</t>
  </si>
  <si>
    <t>Tan</t>
  </si>
  <si>
    <t>Description</t>
  </si>
  <si>
    <t>Black/Brown</t>
  </si>
  <si>
    <t>Black/Moss Grn</t>
  </si>
  <si>
    <t>Black/Red</t>
  </si>
  <si>
    <t>Brown/Moss Grn</t>
  </si>
  <si>
    <t>Chestnut/Black</t>
  </si>
  <si>
    <t>Fuchsia</t>
  </si>
  <si>
    <t>Turquoise</t>
  </si>
  <si>
    <t>Tan w/Brown</t>
  </si>
  <si>
    <t>Neon Orange</t>
  </si>
  <si>
    <t>Neon Pink</t>
  </si>
  <si>
    <t>Gray</t>
  </si>
  <si>
    <t>3.7 oz.</t>
  </si>
  <si>
    <t>Shoe GOO - Clear</t>
  </si>
  <si>
    <t>Shoe GOO - Black</t>
  </si>
  <si>
    <t>1/8" (3mm) Needle</t>
  </si>
  <si>
    <t>3/16" (5mm) Needle</t>
  </si>
  <si>
    <t>1/4" (6mm) Needle</t>
  </si>
  <si>
    <t>3/8" (9mm) Needle</t>
  </si>
  <si>
    <t>1/8" (3mm) Pyramid</t>
  </si>
  <si>
    <t>3/16" (5mm) Pyramid</t>
  </si>
  <si>
    <t>1/4" (6mm) Pyramid</t>
  </si>
  <si>
    <t>3/8" (9mm) Pyramid</t>
  </si>
  <si>
    <t>1/2" (13mm) Pyramid</t>
  </si>
  <si>
    <t>5/8" (15mm) Pyramid</t>
  </si>
  <si>
    <t>Blank</t>
  </si>
  <si>
    <t>Black 1/2"</t>
  </si>
  <si>
    <t>Black/White 1/2"</t>
  </si>
  <si>
    <t>Black 3/4"</t>
  </si>
  <si>
    <t>Black 1/2" &amp; 5/8"</t>
  </si>
  <si>
    <t>White/Black 1/2" &amp; 5/8"</t>
  </si>
  <si>
    <t>Aluminum Tip 1/2" &amp; 5/8"</t>
  </si>
  <si>
    <t>ACCESSORIES</t>
  </si>
  <si>
    <t>4.0 oz.</t>
  </si>
  <si>
    <t>18 fl.oz.</t>
  </si>
  <si>
    <t>FOOTBALL CLEATS - 14 per pkg.</t>
  </si>
  <si>
    <t>5 oz.</t>
  </si>
  <si>
    <t>8 oz.</t>
  </si>
  <si>
    <t xml:space="preserve"> Athletic Flat Laces  - Hang Tag </t>
  </si>
  <si>
    <t>Orange</t>
  </si>
  <si>
    <t>Cleats and Spikes- Packaged &amp; Bulk!</t>
  </si>
  <si>
    <t>040315</t>
  </si>
  <si>
    <t>900085</t>
  </si>
  <si>
    <t>900005</t>
  </si>
  <si>
    <t>900015</t>
  </si>
  <si>
    <t>900175</t>
  </si>
  <si>
    <t>900025</t>
  </si>
  <si>
    <t>900065</t>
  </si>
  <si>
    <t>900145</t>
  </si>
  <si>
    <t>900035</t>
  </si>
  <si>
    <t>900075</t>
  </si>
  <si>
    <t>900155</t>
  </si>
  <si>
    <t>Football Cleats, Blk, Steel Tip, 1/2"</t>
  </si>
  <si>
    <t xml:space="preserve">Football Cleats, Black, 1/2" </t>
  </si>
  <si>
    <t>Football Cleats, Black, 5/8"</t>
  </si>
  <si>
    <t xml:space="preserve">Football Cleats, Black, 3/4" </t>
  </si>
  <si>
    <t>Football Cleats, White, 3/4"</t>
  </si>
  <si>
    <t>Soccer Cleats, Black, 1/2"</t>
  </si>
  <si>
    <t>Soccer Cleats, Black &amp; White, 1/2"</t>
  </si>
  <si>
    <t>Soccer Cleats, Aluminum. Tip, 1/2"</t>
  </si>
  <si>
    <t>Soccer Cleats, Black 5/8"</t>
  </si>
  <si>
    <t>Soccer Cleats, Black &amp; White, 5/8"</t>
  </si>
  <si>
    <t>Soccer Cleats, Aluminum. Tip, 5/8"</t>
  </si>
  <si>
    <t>040355</t>
  </si>
  <si>
    <t>040365</t>
  </si>
  <si>
    <t>040375</t>
  </si>
  <si>
    <t>040385</t>
  </si>
  <si>
    <t>040395</t>
  </si>
  <si>
    <t>040405</t>
  </si>
  <si>
    <t>040415</t>
  </si>
  <si>
    <t>040435</t>
  </si>
  <si>
    <t>040445</t>
  </si>
  <si>
    <t>040455</t>
  </si>
  <si>
    <t>040465</t>
  </si>
  <si>
    <t>Track Spikes, 1/8" Needle</t>
  </si>
  <si>
    <t>Track Spikes, 3/16" Needle</t>
  </si>
  <si>
    <t>Track Spikes, 1/4" Needle</t>
  </si>
  <si>
    <t>Track Spikes, 3/8" Needle</t>
  </si>
  <si>
    <t>Track Spikes, 1/8" Pyramid</t>
  </si>
  <si>
    <t>Track Spikes, 3/16" Pyramid</t>
  </si>
  <si>
    <t>Track Spikes, 1/4" Pyramid</t>
  </si>
  <si>
    <t>Track Spikes, 3/8" Pyramid</t>
  </si>
  <si>
    <t>Track Spikes, 1/2" Pyramid</t>
  </si>
  <si>
    <t>Track Spikes, 5/8" Pyramid</t>
  </si>
  <si>
    <t>Track Spikes, Blanks</t>
  </si>
  <si>
    <t>Metal Bar Track Spike Wrench</t>
  </si>
  <si>
    <t>Shoe Disinfectant/Deodor.</t>
  </si>
  <si>
    <t xml:space="preserve">     Hiker Laces - Blister Pack</t>
  </si>
  <si>
    <t>NB Grey</t>
  </si>
  <si>
    <t>Vanilla, NB 811</t>
  </si>
  <si>
    <t>Flat Athletic Laces- Blister Pack</t>
  </si>
  <si>
    <t>Gold 'n Tan</t>
  </si>
  <si>
    <t>Blk/Wht Skull &amp; Bones</t>
  </si>
  <si>
    <t>Red Stars/Grey Bkgd</t>
  </si>
  <si>
    <t>Red Flames/Blk Bkgd</t>
  </si>
  <si>
    <t>Blk/Wht Checkerboard</t>
  </si>
  <si>
    <t>Pnk/Blk Checkerboard</t>
  </si>
  <si>
    <t>Pink/Black Camo</t>
  </si>
  <si>
    <t>Army Green Camo</t>
  </si>
  <si>
    <t>Black Waxed</t>
  </si>
  <si>
    <t>Brown Waxed</t>
  </si>
  <si>
    <t>White Waxed</t>
  </si>
  <si>
    <t>Black Round</t>
  </si>
  <si>
    <t>Brown Round</t>
  </si>
  <si>
    <t>White Round</t>
  </si>
  <si>
    <t>Hockey Laces- Paired &amp; Banded</t>
  </si>
  <si>
    <t>Waxed Hockey Laces</t>
  </si>
  <si>
    <t>Unwaxed Hockey Laces</t>
  </si>
  <si>
    <t>Black w/Royal Stripe</t>
  </si>
  <si>
    <t>White w/Black Stripe</t>
  </si>
  <si>
    <t>Maize w/Navy Stripe</t>
  </si>
  <si>
    <t>Referee Laces</t>
  </si>
  <si>
    <t>Super Reflective Laces</t>
  </si>
  <si>
    <t>54407NB</t>
  </si>
  <si>
    <t>54416NB</t>
  </si>
  <si>
    <t xml:space="preserve">                        </t>
  </si>
  <si>
    <t>8.0 oz.</t>
  </si>
  <si>
    <t>Shoe Cleaner Aerosol</t>
  </si>
  <si>
    <t>11 oz.</t>
  </si>
  <si>
    <t>Water Repellent Aerosol</t>
  </si>
  <si>
    <t>Suede Cleaner Aerosol</t>
  </si>
  <si>
    <t>5.5 oz.</t>
  </si>
  <si>
    <t>Value Pak- Suede/Water Repel.</t>
  </si>
  <si>
    <t>3.0 oz.</t>
  </si>
  <si>
    <t>Trim to Fit M 4.5-8.5/W 6-10</t>
  </si>
  <si>
    <t>Trim to Fit M 9-13</t>
  </si>
  <si>
    <t>Figure Skate Laces</t>
  </si>
  <si>
    <t>18 oz./12</t>
  </si>
  <si>
    <t>5 oz./12</t>
  </si>
  <si>
    <t>Disinfectant/Deodorizer</t>
  </si>
  <si>
    <t>Suede Kit (Bar &amp; Brush)</t>
  </si>
  <si>
    <t>Shine Sponge- Neutral</t>
  </si>
  <si>
    <t>Cushion Insoles</t>
  </si>
  <si>
    <t>A</t>
  </si>
  <si>
    <t>W 6-7</t>
  </si>
  <si>
    <t>B</t>
  </si>
  <si>
    <t>M5-6, W7.5-8.5</t>
  </si>
  <si>
    <t>C</t>
  </si>
  <si>
    <t>M6.5-7.5 W9-10</t>
  </si>
  <si>
    <t>D</t>
  </si>
  <si>
    <t>M8-9, W10.5-11.5</t>
  </si>
  <si>
    <t>E</t>
  </si>
  <si>
    <t>M9.5-10.5, W12-13</t>
  </si>
  <si>
    <t>F</t>
  </si>
  <si>
    <t>M11-12</t>
  </si>
  <si>
    <t>G</t>
  </si>
  <si>
    <t>M12.5-13.5</t>
  </si>
  <si>
    <t>Flat Foot® LP (Low Profile)</t>
  </si>
  <si>
    <t>Track Wrench Bit</t>
  </si>
  <si>
    <t>MaxPro Racheting Track Wrench</t>
  </si>
  <si>
    <t>Size/Units per Case</t>
  </si>
  <si>
    <t>CLEANERS, PROTECTORS, &amp; VALUE PACKS</t>
  </si>
  <si>
    <t>M3.5 - 5, W 5 - 6.5</t>
  </si>
  <si>
    <t xml:space="preserve">M 5.5 - 7, W 7 - 8.5 </t>
  </si>
  <si>
    <t>M 7.5 - 9, W 9 - 10.5</t>
  </si>
  <si>
    <t>M 9.5 - 11, W 11 - 12.5</t>
  </si>
  <si>
    <t>M 11.5 - 13</t>
  </si>
  <si>
    <t>Flat Foot® Sport</t>
  </si>
  <si>
    <t xml:space="preserve">TS DOUBLE CLEAN </t>
  </si>
  <si>
    <t>One Size Fits All/Open Stock</t>
  </si>
  <si>
    <t>Medium/Open Stock</t>
  </si>
  <si>
    <t>Large/Open Stock</t>
  </si>
  <si>
    <t>3 pack</t>
  </si>
  <si>
    <t>Value Pak-Cleaner/Water Repel</t>
  </si>
  <si>
    <t>M4, W 5.5</t>
  </si>
  <si>
    <t xml:space="preserve">M5, W 6.5 </t>
  </si>
  <si>
    <t>M6, W 7.5</t>
  </si>
  <si>
    <t>M7, W 8.5</t>
  </si>
  <si>
    <t>M8, W 9.5</t>
  </si>
  <si>
    <t>M9, W 10.5</t>
  </si>
  <si>
    <t>M10, W 11.5</t>
  </si>
  <si>
    <t>M11, W 12.5</t>
  </si>
  <si>
    <t>M12</t>
  </si>
  <si>
    <t>M13</t>
  </si>
  <si>
    <t>M14</t>
  </si>
  <si>
    <t>Assort/6</t>
  </si>
  <si>
    <t>Gel Cleaner/Deodorizer</t>
  </si>
  <si>
    <t>Shoe Care Recovery Kit</t>
  </si>
  <si>
    <t>M 4, W 5.5</t>
  </si>
  <si>
    <t>M 10, W 11.5</t>
  </si>
  <si>
    <t xml:space="preserve">M 5, W 6.5 </t>
  </si>
  <si>
    <t>M 6, W 7.5</t>
  </si>
  <si>
    <t>M 7, W 8.5</t>
  </si>
  <si>
    <t>M 8, W 9.5</t>
  </si>
  <si>
    <t>M 9, W 10.5</t>
  </si>
  <si>
    <t>Super Light®</t>
  </si>
  <si>
    <t>5 oz./12 per case</t>
  </si>
  <si>
    <t>Liquid Polish - Black</t>
  </si>
  <si>
    <t>Liquid Polish - White</t>
  </si>
  <si>
    <t>Teal</t>
  </si>
  <si>
    <t>Royal Blue</t>
  </si>
  <si>
    <t>Maroon</t>
  </si>
  <si>
    <t>Neon Green</t>
  </si>
  <si>
    <t>Vegas Gold</t>
  </si>
  <si>
    <t>Fashion and Specialty Laces- Hang Tag</t>
  </si>
  <si>
    <t>Multi-Colored</t>
  </si>
  <si>
    <t>Electric Fuchsia</t>
  </si>
  <si>
    <t>Curly Laces- Elastic- One Size Fits All</t>
  </si>
  <si>
    <t xml:space="preserve">24701          </t>
  </si>
  <si>
    <t xml:space="preserve">24702          </t>
  </si>
  <si>
    <t xml:space="preserve">24703          </t>
  </si>
  <si>
    <t xml:space="preserve">24704          </t>
  </si>
  <si>
    <t xml:space="preserve">24706          </t>
  </si>
  <si>
    <t xml:space="preserve">24707          </t>
  </si>
  <si>
    <t xml:space="preserve">24709          </t>
  </si>
  <si>
    <t xml:space="preserve">24710          </t>
  </si>
  <si>
    <t xml:space="preserve">24712          </t>
  </si>
  <si>
    <t xml:space="preserve">24713          </t>
  </si>
  <si>
    <t xml:space="preserve">24714          </t>
  </si>
  <si>
    <t xml:space="preserve">24715          </t>
  </si>
  <si>
    <t xml:space="preserve">24716          </t>
  </si>
  <si>
    <t xml:space="preserve">24717          </t>
  </si>
  <si>
    <t xml:space="preserve">24718          </t>
  </si>
  <si>
    <t xml:space="preserve">24719          </t>
  </si>
  <si>
    <t xml:space="preserve">Black       </t>
  </si>
  <si>
    <t xml:space="preserve">Rainbow    </t>
  </si>
  <si>
    <t xml:space="preserve">White        </t>
  </si>
  <si>
    <t>N. Beige</t>
  </si>
  <si>
    <t>White w/Silver</t>
  </si>
  <si>
    <t>White w/Gold</t>
  </si>
  <si>
    <t xml:space="preserve">Neon Orange     </t>
  </si>
  <si>
    <t xml:space="preserve">Maroon  </t>
  </si>
  <si>
    <t>Dark Brown</t>
  </si>
  <si>
    <t>Hikers Mink Oil Lotion</t>
  </si>
  <si>
    <t>Hikers Water Repellent</t>
  </si>
  <si>
    <t>4.0 oz./6</t>
  </si>
  <si>
    <t xml:space="preserve">59526          </t>
  </si>
  <si>
    <t xml:space="preserve">59527          </t>
  </si>
  <si>
    <t xml:space="preserve">59528          </t>
  </si>
  <si>
    <t xml:space="preserve">59529          </t>
  </si>
  <si>
    <t xml:space="preserve">59540          </t>
  </si>
  <si>
    <t>Black 1/2" Steel-tipped</t>
  </si>
  <si>
    <t>Camouflage</t>
  </si>
  <si>
    <t>Red, White &amp; Blue</t>
  </si>
  <si>
    <t>Neon Blue</t>
  </si>
  <si>
    <t>Charcoal Grey</t>
  </si>
  <si>
    <t>Car. Blue w/Navy</t>
  </si>
  <si>
    <t>Car. Blue w/White</t>
  </si>
  <si>
    <t>Wht/Charcoal Grey</t>
  </si>
  <si>
    <t>3 Pack Combo, Flat &amp; Retro- All 45" Length</t>
  </si>
  <si>
    <t>2 Flats, 1 Retro</t>
  </si>
  <si>
    <t xml:space="preserve">Black, Neon Yellow, Neon Green-Black </t>
  </si>
  <si>
    <t>Purple, Lavender, Fuschia w/Kelly G, Purple, Royal</t>
  </si>
  <si>
    <t>N. Blue, N. Yellow, N. Yellow w/ Blue, Fuschia, Orange</t>
  </si>
  <si>
    <t>N. Pink, N. Yellow, Purple w/N. Yellow and Fuschia</t>
  </si>
  <si>
    <t>(Laces must be ordered in multiples of 6 pairs)</t>
  </si>
  <si>
    <t>Columbia Blue</t>
  </si>
  <si>
    <t>Royal w/White</t>
  </si>
  <si>
    <t>Reflective Laces- Flat</t>
  </si>
  <si>
    <t>Neon Argyle Blue</t>
  </si>
  <si>
    <t>Black/Neon Pink</t>
  </si>
  <si>
    <t>Black/Neon Yellow</t>
  </si>
  <si>
    <t>Black/Neon Orange</t>
  </si>
  <si>
    <t>Item No.</t>
  </si>
  <si>
    <t>Units Case</t>
  </si>
  <si>
    <t>Unit Cost</t>
  </si>
  <si>
    <t>Round Athletic Laces - Hang Tag</t>
  </si>
  <si>
    <t>Our Best Laces EVER!  10-Seconds Bubble Laces! - Hang Tag</t>
  </si>
  <si>
    <t>Black/Multi</t>
  </si>
  <si>
    <t>Pink/Purple Multi</t>
  </si>
  <si>
    <t>Rainbow</t>
  </si>
  <si>
    <t>BULK CLEATS &amp; SPIKES!  100 PER BAG</t>
  </si>
  <si>
    <t>Blister Pack Laces</t>
  </si>
  <si>
    <t>Additional Hockey Lace Colors Available on Request</t>
  </si>
  <si>
    <t>Black Multi</t>
  </si>
  <si>
    <t>Hiker Laces - Hang Tag</t>
  </si>
  <si>
    <t xml:space="preserve">Arch 1000 </t>
  </si>
  <si>
    <t>Arch 2000</t>
  </si>
  <si>
    <t xml:space="preserve">Arch 750 </t>
  </si>
  <si>
    <t>MSRP</t>
  </si>
  <si>
    <t>UPC</t>
  </si>
  <si>
    <t>Round Dress Lace - Blister Pack</t>
  </si>
  <si>
    <t>Nylon Boot Laces - Blister Pack</t>
  </si>
  <si>
    <t>Flat Dress Laces - Blister Pack</t>
  </si>
  <si>
    <t>Waxed Round Dress Laces - Blister Pack</t>
  </si>
  <si>
    <t>Leather Boot Laces - Blister Pack</t>
  </si>
  <si>
    <t>M 11, W 12.5</t>
  </si>
  <si>
    <t>M 12</t>
  </si>
  <si>
    <t>M 13</t>
  </si>
  <si>
    <t>M 14</t>
  </si>
  <si>
    <t>Pink Ribbon</t>
  </si>
  <si>
    <t>Golf Laces - Blister Pack</t>
  </si>
  <si>
    <t>Round Athletic Laces - Blister Pack</t>
  </si>
  <si>
    <t>Oval Laces - Blister Pack</t>
  </si>
  <si>
    <t>Mailing Address:</t>
  </si>
  <si>
    <t>UPS Address:</t>
  </si>
  <si>
    <t>PO Box 429</t>
  </si>
  <si>
    <t>429-27th Street, NW</t>
  </si>
  <si>
    <t>Hickory, NC  28603</t>
  </si>
  <si>
    <t>Hickory, NC  28601</t>
  </si>
  <si>
    <t>Telephone Orders:</t>
  </si>
  <si>
    <t>Email Orders:</t>
  </si>
  <si>
    <t>Patty@hickorybrands.com</t>
  </si>
  <si>
    <t>Marcia@hickorybrands.com</t>
  </si>
  <si>
    <t>Pro Sport®</t>
  </si>
  <si>
    <t>Our Famous Green Cushion</t>
  </si>
  <si>
    <t>Supportive Cushion Insoles</t>
  </si>
  <si>
    <t>Hexagel</t>
  </si>
  <si>
    <t>Units</t>
  </si>
  <si>
    <t>Ordered</t>
  </si>
  <si>
    <t>Total</t>
  </si>
  <si>
    <t>Units Ordered</t>
  </si>
  <si>
    <t>1 bag</t>
  </si>
  <si>
    <t>Units Ord'd</t>
  </si>
  <si>
    <t>Stability Insoles</t>
  </si>
  <si>
    <t>Motion Control Insoles</t>
  </si>
  <si>
    <t>Hickory Brands, Inc.</t>
  </si>
  <si>
    <t>Order Date:</t>
  </si>
  <si>
    <t>Customer P.O. #:</t>
  </si>
  <si>
    <t>Customer Acct. No.</t>
  </si>
  <si>
    <t>Requested Ship Date :</t>
  </si>
  <si>
    <t>Bill To: (Full Corporate Name)</t>
  </si>
  <si>
    <t>Ship To Name: (If different than Bill To)</t>
  </si>
  <si>
    <t>Address</t>
  </si>
  <si>
    <t>City, State, Zip</t>
  </si>
  <si>
    <t>Buyer Name</t>
  </si>
  <si>
    <t>Buyer Signature</t>
  </si>
  <si>
    <t>HBI - providing quality products and service for nearly 90 years.  What can we do for you today?</t>
  </si>
  <si>
    <r>
      <t xml:space="preserve">Our Products won't </t>
    </r>
    <r>
      <rPr>
        <b/>
        <i/>
        <sz val="12"/>
        <color indexed="10"/>
        <rFont val="Arial"/>
        <family val="2"/>
      </rPr>
      <t xml:space="preserve">make </t>
    </r>
    <r>
      <rPr>
        <b/>
        <sz val="12"/>
        <color indexed="10"/>
        <rFont val="Arial"/>
        <family val="2"/>
      </rPr>
      <t xml:space="preserve">your business, but our products will make your business </t>
    </r>
    <r>
      <rPr>
        <b/>
        <i/>
        <sz val="12"/>
        <color indexed="10"/>
        <rFont val="Arial"/>
        <family val="2"/>
      </rPr>
      <t>BETTER!</t>
    </r>
  </si>
  <si>
    <t>Check Out our Shoe Care Recovery Kit! Cleaner, Water Repellent &amp; Disinfectant/Deodorizer!</t>
  </si>
  <si>
    <t>Kills Bacteria &amp; the MRSA Virus!</t>
  </si>
  <si>
    <t xml:space="preserve">Now Also Available in 12-piece Corrugated Counter Display </t>
  </si>
  <si>
    <t>5 oz./12-Piece Counter Display</t>
  </si>
  <si>
    <t xml:space="preserve"> Featured  Products!</t>
  </si>
  <si>
    <t>Size/Units</t>
  </si>
  <si>
    <t>per case</t>
  </si>
  <si>
    <t>97746</t>
  </si>
  <si>
    <t>97747</t>
  </si>
  <si>
    <t>97749</t>
  </si>
  <si>
    <t>UPC #</t>
  </si>
  <si>
    <t>10-Sec Double Clean Det.</t>
  </si>
  <si>
    <r>
      <t>N</t>
    </r>
    <r>
      <rPr>
        <b/>
        <sz val="10"/>
        <color indexed="40"/>
        <rFont val="Arial"/>
        <family val="2"/>
      </rPr>
      <t xml:space="preserve"> </t>
    </r>
    <r>
      <rPr>
        <b/>
        <sz val="10"/>
        <color indexed="57"/>
        <rFont val="Arial"/>
        <family val="2"/>
      </rPr>
      <t xml:space="preserve">E </t>
    </r>
    <r>
      <rPr>
        <b/>
        <sz val="10"/>
        <color indexed="53"/>
        <rFont val="Arial"/>
        <family val="2"/>
      </rPr>
      <t>O</t>
    </r>
    <r>
      <rPr>
        <b/>
        <sz val="10"/>
        <color indexed="11"/>
        <rFont val="Arial"/>
        <family val="2"/>
      </rPr>
      <t xml:space="preserve"> </t>
    </r>
    <r>
      <rPr>
        <b/>
        <sz val="10"/>
        <color indexed="14"/>
        <rFont val="Arial"/>
        <family val="2"/>
      </rPr>
      <t xml:space="preserve">N  </t>
    </r>
    <r>
      <rPr>
        <b/>
        <sz val="10"/>
        <color indexed="8"/>
        <rFont val="Arial"/>
        <family val="2"/>
      </rPr>
      <t xml:space="preserve">FLAT </t>
    </r>
    <r>
      <rPr>
        <b/>
        <sz val="10"/>
        <rFont val="Arial"/>
        <family val="2"/>
      </rPr>
      <t>LACES - HANG TAG</t>
    </r>
  </si>
  <si>
    <t xml:space="preserve">Units </t>
  </si>
  <si>
    <t>Case</t>
  </si>
  <si>
    <t>Ord.</t>
  </si>
  <si>
    <t>Pink/Green Dot</t>
  </si>
  <si>
    <t>Black/White Dot</t>
  </si>
  <si>
    <t>White Peace Sign</t>
  </si>
  <si>
    <t>Black/Pink Star</t>
  </si>
  <si>
    <t>Black/White Zebra</t>
  </si>
  <si>
    <t>Black/white Herringbone</t>
  </si>
  <si>
    <t>Black/White Checkerboard</t>
  </si>
  <si>
    <t>Tie-Dyed Multi-Color</t>
  </si>
  <si>
    <t>Blk/Wht Stripe Skull &amp; Bones</t>
  </si>
  <si>
    <t>Toll Free Fax for Orders: 800-422-3279</t>
  </si>
  <si>
    <t xml:space="preserve">UPC </t>
  </si>
  <si>
    <t>Smiley</t>
  </si>
  <si>
    <t>Stars &amp; Stripes</t>
  </si>
  <si>
    <t>Blk w/N. Green Piping</t>
  </si>
  <si>
    <t>Blk w/N. Blue Piping</t>
  </si>
  <si>
    <t>Blk w/N. Pink Piping</t>
  </si>
  <si>
    <t>Blk w/N.Orange Piping</t>
  </si>
  <si>
    <t>Blk w/N.Yellow Piping</t>
  </si>
  <si>
    <t>Blk w/N.Fuchsia Piping</t>
  </si>
  <si>
    <t>Blk w/N. Fuchsia Piping</t>
  </si>
  <si>
    <t>Grey w/N. Grn Piping</t>
  </si>
  <si>
    <t>Grey w/N. Blue Piping</t>
  </si>
  <si>
    <t>Grey w/N. Pink Piping</t>
  </si>
  <si>
    <t>Grey w/N.Yellow Piping</t>
  </si>
  <si>
    <t>Grey w/N.Orange Piping</t>
  </si>
  <si>
    <t>Grey w/N. Fuchsia Piping</t>
  </si>
  <si>
    <t>TOTALS THIS PAGE</t>
  </si>
  <si>
    <t>TOTALS THIS PAGE:</t>
  </si>
  <si>
    <t>Don't See the Size or Color You're Looking For?  Give Us a Call!  We Probably Have It!</t>
  </si>
  <si>
    <t>10-Seconds</t>
  </si>
  <si>
    <t>10-Seconds®</t>
  </si>
  <si>
    <t>Ten Seconds</t>
  </si>
  <si>
    <t xml:space="preserve"> </t>
  </si>
  <si>
    <t>`</t>
  </si>
  <si>
    <t>Air 2</t>
  </si>
  <si>
    <t>Trim to Fit M 4.5-8.5/ W 6-10/ Kids 3.5-7</t>
  </si>
  <si>
    <t>97748</t>
  </si>
  <si>
    <t>per Case</t>
  </si>
  <si>
    <r>
      <t xml:space="preserve">Improved! </t>
    </r>
    <r>
      <rPr>
        <b/>
        <sz val="14"/>
        <rFont val="Arial"/>
        <family val="2"/>
      </rPr>
      <t>10 Seconds</t>
    </r>
    <r>
      <rPr>
        <b/>
        <sz val="14"/>
        <rFont val="Arial"/>
        <family val="2"/>
      </rPr>
      <t>®</t>
    </r>
    <r>
      <rPr>
        <b/>
        <sz val="14"/>
        <rFont val="Arial"/>
        <family val="2"/>
      </rPr>
      <t xml:space="preserve"> Disinfectant/Deodorizer</t>
    </r>
  </si>
  <si>
    <t xml:space="preserve">  10 Seconds® Ball of Foot Pads</t>
  </si>
  <si>
    <t>10 Seconds® Gel Heel Cups</t>
  </si>
  <si>
    <t>First Aid, Gear Bombs &amp; More</t>
  </si>
  <si>
    <t xml:space="preserve">  Red, Silver</t>
  </si>
  <si>
    <t>Style</t>
  </si>
  <si>
    <t>Bubble Lace</t>
  </si>
  <si>
    <t>Flat Athletic Lace</t>
  </si>
  <si>
    <t>Oval Lace</t>
  </si>
  <si>
    <t>Flat Athletic Printed Lace</t>
  </si>
  <si>
    <t>Pink on White</t>
  </si>
  <si>
    <t>White on Pink</t>
  </si>
  <si>
    <t>CUSHION INSOLE</t>
  </si>
  <si>
    <t>Extra deep heel cup cushions the foot naturally, utilizing cushioning tissues in the foot.</t>
  </si>
  <si>
    <t>Air Flow channels molded into the shape of the arch move warm air out and draw cooler air in.</t>
  </si>
  <si>
    <t>Shock absorbent polyurethane foam delivers long-lasting cushioned comfort.</t>
  </si>
  <si>
    <t>PVC - LATEX - EVA FREE INSOLE</t>
  </si>
  <si>
    <t>Recommended by college and professional team trainers.</t>
  </si>
  <si>
    <t>FOOTBALL CLEATS</t>
  </si>
  <si>
    <t>PINK LACES - HANG TAG</t>
  </si>
  <si>
    <t>GEAR BOMBS</t>
  </si>
  <si>
    <t>Pink Ribbon Gear Bombs</t>
  </si>
  <si>
    <t>1/2" Pink Football Cleats</t>
  </si>
  <si>
    <t>October</t>
  </si>
  <si>
    <t>National Breast Cancer</t>
  </si>
  <si>
    <t>Awareness Month</t>
  </si>
  <si>
    <t>for</t>
  </si>
  <si>
    <t>Breast Cancer Awareness</t>
  </si>
  <si>
    <t>is</t>
  </si>
  <si>
    <r>
      <t xml:space="preserve">                   Pink</t>
    </r>
    <r>
      <rPr>
        <b/>
        <sz val="28"/>
        <color rgb="FF898989"/>
        <rFont val="Calibri"/>
        <family val="2"/>
      </rPr>
      <t xml:space="preserve"> Products</t>
    </r>
  </si>
  <si>
    <t>(These products are also available year-round)</t>
  </si>
  <si>
    <t xml:space="preserve">Gear Bombs blast smelly odors!  They knock out odor in shoes, lockers, gym bags, glove </t>
  </si>
  <si>
    <t xml:space="preserve">compartments, closets and anywhere odors exist, leaving a clean, fresh scent that lasts for </t>
  </si>
  <si>
    <t>months.  Just pull the bomb apart in the center to activate and say good-bye to bad smells.</t>
  </si>
  <si>
    <t>69903TS</t>
  </si>
  <si>
    <t>Football Cleats</t>
  </si>
  <si>
    <t>1/2"</t>
  </si>
  <si>
    <t>PAGE TOTALS</t>
  </si>
  <si>
    <t>M5, W6.5</t>
  </si>
  <si>
    <t>M7, W8.5</t>
  </si>
  <si>
    <t>M9, W10.5</t>
  </si>
  <si>
    <t>Hypnotic- Assorted 2 ea. Blue,</t>
  </si>
  <si>
    <r>
      <rPr>
        <b/>
        <sz val="12"/>
        <color rgb="FFFF0000"/>
        <rFont val="Arial"/>
        <family val="2"/>
      </rPr>
      <t>N</t>
    </r>
    <r>
      <rPr>
        <b/>
        <sz val="12"/>
        <color theme="3" tint="0.39997558519241921"/>
        <rFont val="Arial"/>
        <family val="2"/>
      </rPr>
      <t>E</t>
    </r>
    <r>
      <rPr>
        <b/>
        <sz val="12"/>
        <color theme="6" tint="-0.499984740745262"/>
        <rFont val="Arial"/>
        <family val="2"/>
      </rPr>
      <t>O</t>
    </r>
    <r>
      <rPr>
        <b/>
        <sz val="12"/>
        <color theme="9" tint="-0.249977111117893"/>
        <rFont val="Arial"/>
        <family val="2"/>
      </rPr>
      <t xml:space="preserve">N </t>
    </r>
    <r>
      <rPr>
        <sz val="12"/>
        <color theme="1"/>
        <rFont val="Arial"/>
        <family val="2"/>
      </rPr>
      <t>Hypnotic - Asst. 2 each</t>
    </r>
  </si>
  <si>
    <t xml:space="preserve">  Neon Blue, N. Yellow, N. Pink</t>
  </si>
  <si>
    <t>Sz</t>
  </si>
  <si>
    <t>Ord'd</t>
  </si>
  <si>
    <t>N. Blue</t>
  </si>
  <si>
    <t>N. Orange</t>
  </si>
  <si>
    <t>N. Pink</t>
  </si>
  <si>
    <t>N. Yellow</t>
  </si>
  <si>
    <t>Page Totals</t>
  </si>
  <si>
    <t>97751</t>
  </si>
  <si>
    <t xml:space="preserve"> 3/8" Printed Laces - Hangtag</t>
  </si>
  <si>
    <t>Multi Skull &amp; Bones</t>
  </si>
  <si>
    <t>Pink w/white Ribbon</t>
  </si>
  <si>
    <t>White w/Pink Ribbon</t>
  </si>
  <si>
    <t>Black/Pink Zebra</t>
  </si>
  <si>
    <t>White/Pink Chevron</t>
  </si>
  <si>
    <t>White/Black Chevron</t>
  </si>
  <si>
    <t>Pink/Purple Chevron</t>
  </si>
  <si>
    <t>Blue/Green Chevron</t>
  </si>
  <si>
    <t>White/Teal Chevron</t>
  </si>
  <si>
    <t>Cool Grey/Black Camo</t>
  </si>
  <si>
    <t>Grey/Cool Grey/Grn Camo</t>
  </si>
  <si>
    <t>Red/Blu Stripe w/White Stars</t>
  </si>
  <si>
    <t>Black w/White Skull &amp; Bones</t>
  </si>
  <si>
    <t>White w/Black Skull &amp; Bones</t>
  </si>
  <si>
    <t>Designs</t>
  </si>
  <si>
    <r>
      <t xml:space="preserve">  </t>
    </r>
    <r>
      <rPr>
        <b/>
        <i/>
        <sz val="14"/>
        <color rgb="FF00B0F0"/>
        <rFont val="Arial"/>
        <family val="2"/>
      </rPr>
      <t>N</t>
    </r>
    <r>
      <rPr>
        <b/>
        <i/>
        <sz val="14"/>
        <color rgb="FF7030A0"/>
        <rFont val="Arial"/>
        <family val="2"/>
      </rPr>
      <t>E</t>
    </r>
    <r>
      <rPr>
        <b/>
        <i/>
        <sz val="14"/>
        <color rgb="FFFF0000"/>
        <rFont val="Arial"/>
        <family val="2"/>
      </rPr>
      <t>O</t>
    </r>
    <r>
      <rPr>
        <b/>
        <i/>
        <sz val="14"/>
        <color rgb="FF00B050"/>
        <rFont val="Arial"/>
        <family val="2"/>
      </rPr>
      <t xml:space="preserve">N </t>
    </r>
    <r>
      <rPr>
        <b/>
        <sz val="14"/>
        <color rgb="FFFF0000"/>
        <rFont val="Arial"/>
        <family val="2"/>
      </rPr>
      <t>Bubble Laces! - Hang Tag</t>
    </r>
  </si>
  <si>
    <t>3/4" Printed Laces - Hangtag</t>
  </si>
  <si>
    <t>Print #</t>
  </si>
  <si>
    <t>Gsilva@hickorybrands.com</t>
  </si>
  <si>
    <t xml:space="preserve">Patty  </t>
  </si>
  <si>
    <t xml:space="preserve">Marcia </t>
  </si>
  <si>
    <t xml:space="preserve">Grace </t>
  </si>
  <si>
    <t>800-438-5778</t>
  </si>
  <si>
    <t>800-465-0806</t>
  </si>
  <si>
    <t>800-321-4145</t>
  </si>
  <si>
    <t>Fashion FAT Laces - Hangtags</t>
  </si>
  <si>
    <t>Length</t>
  </si>
  <si>
    <t>33"</t>
  </si>
  <si>
    <t>Sidewall String</t>
  </si>
  <si>
    <t>Lt. Blue</t>
  </si>
  <si>
    <t>Bt. Orange</t>
  </si>
  <si>
    <t>Green</t>
  </si>
  <si>
    <t>Safety Orange</t>
  </si>
  <si>
    <t>Lacrosse Braid - Bulk</t>
  </si>
  <si>
    <t>Braid #9SW</t>
  </si>
  <si>
    <t>Braid #10SH</t>
  </si>
  <si>
    <t>60"</t>
  </si>
  <si>
    <t>Shooter String</t>
  </si>
  <si>
    <t>Neon Turquoise</t>
  </si>
  <si>
    <t>Braid #12GL</t>
  </si>
  <si>
    <t>Gut Cross Lace</t>
  </si>
  <si>
    <t xml:space="preserve">Price  </t>
  </si>
  <si>
    <t>per Gross</t>
  </si>
  <si>
    <t># Gross</t>
  </si>
  <si>
    <t>Order</t>
  </si>
  <si>
    <t>Minimum Quantity per item: 1 Gross (144 pieces) of each Style, Color &amp; Size</t>
  </si>
  <si>
    <t>Gold Sparkle</t>
  </si>
  <si>
    <t>Elastic Laces</t>
  </si>
  <si>
    <t xml:space="preserve">Sparkle Laces - Flat </t>
  </si>
  <si>
    <t>Tie-Dyed Laces - Flat</t>
  </si>
  <si>
    <t>TRACK SPIKES - 14 per pkg.</t>
  </si>
  <si>
    <t>SOCCER CLEATS - 14 per pkg.</t>
  </si>
  <si>
    <t>31202</t>
  </si>
  <si>
    <t>31200</t>
  </si>
  <si>
    <t>31205</t>
  </si>
  <si>
    <t>31206</t>
  </si>
  <si>
    <t>31204</t>
  </si>
  <si>
    <t>31203</t>
  </si>
  <si>
    <t>31209</t>
  </si>
  <si>
    <t>31201</t>
  </si>
  <si>
    <t>31207</t>
  </si>
  <si>
    <t>31218</t>
  </si>
  <si>
    <t>31212</t>
  </si>
  <si>
    <t>31210</t>
  </si>
  <si>
    <t>31215</t>
  </si>
  <si>
    <t>31216</t>
  </si>
  <si>
    <t>31214</t>
  </si>
  <si>
    <t>31213</t>
  </si>
  <si>
    <t>31219</t>
  </si>
  <si>
    <t>31211</t>
  </si>
  <si>
    <t>31217</t>
  </si>
  <si>
    <t>Black w/Reflective Pipe</t>
  </si>
  <si>
    <t>Electric Greenw/Reflective Pipe</t>
  </si>
  <si>
    <t>Hot Red w/Reflective Pipe</t>
  </si>
  <si>
    <t>NeonYellow w/Reflective Pipe</t>
  </si>
  <si>
    <t>NB Grey w/Reflective Pipe</t>
  </si>
  <si>
    <t>Navy w/Reflective Pipe</t>
  </si>
  <si>
    <t>Pastel Teal w/Reflective Pipe</t>
  </si>
  <si>
    <t>Red w/Reflective Pipe</t>
  </si>
  <si>
    <t>Fuchsia w/Reflective Pipe</t>
  </si>
  <si>
    <t>White w/Reflective Pipe</t>
  </si>
  <si>
    <r>
      <t>N</t>
    </r>
    <r>
      <rPr>
        <b/>
        <sz val="11"/>
        <color indexed="14"/>
        <rFont val="Arial"/>
        <family val="2"/>
      </rPr>
      <t xml:space="preserve"> E </t>
    </r>
    <r>
      <rPr>
        <b/>
        <sz val="11"/>
        <color indexed="12"/>
        <rFont val="Arial"/>
        <family val="2"/>
      </rPr>
      <t>O</t>
    </r>
    <r>
      <rPr>
        <b/>
        <sz val="11"/>
        <rFont val="Arial"/>
        <family val="2"/>
      </rPr>
      <t xml:space="preserve"> </t>
    </r>
    <r>
      <rPr>
        <b/>
        <sz val="11"/>
        <color indexed="52"/>
        <rFont val="Arial"/>
        <family val="2"/>
      </rPr>
      <t>N</t>
    </r>
    <r>
      <rPr>
        <b/>
        <sz val="11"/>
        <rFont val="Arial"/>
        <family val="2"/>
      </rPr>
      <t xml:space="preserve">  </t>
    </r>
    <r>
      <rPr>
        <b/>
        <sz val="11"/>
        <color indexed="8"/>
        <rFont val="Arial"/>
        <family val="2"/>
      </rPr>
      <t>Oval Athletic Laces</t>
    </r>
    <r>
      <rPr>
        <b/>
        <sz val="11"/>
        <color indexed="10"/>
        <rFont val="Arial"/>
        <family val="2"/>
      </rPr>
      <t xml:space="preserve"> </t>
    </r>
    <r>
      <rPr>
        <b/>
        <sz val="11"/>
        <color indexed="8"/>
        <rFont val="Arial"/>
        <family val="2"/>
      </rPr>
      <t>- Hangtag</t>
    </r>
  </si>
  <si>
    <t>Oval Athletic Laces- Hangtag</t>
  </si>
  <si>
    <t>OS</t>
  </si>
  <si>
    <t xml:space="preserve">  10 Seconds® Heel Liners</t>
  </si>
  <si>
    <r>
      <rPr>
        <b/>
        <sz val="11"/>
        <color indexed="8"/>
        <rFont val="Arial"/>
        <family val="2"/>
      </rPr>
      <t xml:space="preserve">Oval Athletic Laces with </t>
    </r>
    <r>
      <rPr>
        <b/>
        <sz val="11"/>
        <color indexed="14"/>
        <rFont val="Arial"/>
        <family val="2"/>
      </rPr>
      <t>N</t>
    </r>
    <r>
      <rPr>
        <b/>
        <sz val="11"/>
        <color indexed="8"/>
        <rFont val="Arial"/>
        <family val="2"/>
      </rPr>
      <t xml:space="preserve"> </t>
    </r>
    <r>
      <rPr>
        <b/>
        <sz val="11"/>
        <color indexed="12"/>
        <rFont val="Arial"/>
        <family val="2"/>
      </rPr>
      <t>E</t>
    </r>
    <r>
      <rPr>
        <b/>
        <sz val="11"/>
        <color indexed="8"/>
        <rFont val="Arial"/>
        <family val="2"/>
      </rPr>
      <t xml:space="preserve"> </t>
    </r>
    <r>
      <rPr>
        <b/>
        <sz val="11"/>
        <color indexed="13"/>
        <rFont val="Arial"/>
        <family val="2"/>
      </rPr>
      <t>O</t>
    </r>
    <r>
      <rPr>
        <b/>
        <sz val="11"/>
        <color indexed="8"/>
        <rFont val="Arial"/>
        <family val="2"/>
      </rPr>
      <t xml:space="preserve"> </t>
    </r>
    <r>
      <rPr>
        <b/>
        <sz val="11"/>
        <color indexed="21"/>
        <rFont val="Arial"/>
        <family val="2"/>
      </rPr>
      <t>N</t>
    </r>
    <r>
      <rPr>
        <b/>
        <sz val="11"/>
        <color indexed="8"/>
        <rFont val="Arial"/>
        <family val="2"/>
      </rPr>
      <t xml:space="preserve"> Piping  - Hangtag</t>
    </r>
  </si>
  <si>
    <r>
      <rPr>
        <b/>
        <i/>
        <sz val="11"/>
        <color rgb="FFFF0000"/>
        <rFont val="Arial"/>
        <family val="2"/>
      </rPr>
      <t>NEW!</t>
    </r>
    <r>
      <rPr>
        <sz val="11"/>
        <color rgb="FFFF0000"/>
        <rFont val="Arial"/>
        <family val="2"/>
      </rPr>
      <t xml:space="preserve"> </t>
    </r>
    <r>
      <rPr>
        <b/>
        <i/>
        <sz val="11"/>
        <color rgb="FFFF0000"/>
        <rFont val="Arial"/>
        <family val="2"/>
      </rPr>
      <t>Hi Vis</t>
    </r>
    <r>
      <rPr>
        <b/>
        <sz val="11"/>
        <color theme="1"/>
        <rFont val="Arial"/>
        <family val="2"/>
      </rPr>
      <t xml:space="preserve"> Oval Reflective Laces - Hangtag</t>
    </r>
  </si>
  <si>
    <t>Phone #</t>
  </si>
  <si>
    <t>Fax #</t>
  </si>
  <si>
    <t>E-Mail</t>
  </si>
  <si>
    <t>Pro</t>
  </si>
  <si>
    <r>
      <t>Sport</t>
    </r>
    <r>
      <rPr>
        <sz val="10"/>
        <rFont val="Calibri"/>
        <family val="2"/>
      </rPr>
      <t>®</t>
    </r>
  </si>
  <si>
    <t>Cushion</t>
  </si>
  <si>
    <t>Super</t>
  </si>
  <si>
    <r>
      <t>Light</t>
    </r>
    <r>
      <rPr>
        <sz val="10"/>
        <rFont val="Calibri"/>
        <family val="2"/>
      </rPr>
      <t>®</t>
    </r>
  </si>
  <si>
    <t>Arch 1000</t>
  </si>
  <si>
    <t>Arch 750</t>
  </si>
  <si>
    <r>
      <t>Flat Foot</t>
    </r>
    <r>
      <rPr>
        <sz val="10"/>
        <rFont val="Calibri"/>
        <family val="2"/>
      </rPr>
      <t>®</t>
    </r>
    <r>
      <rPr>
        <sz val="10"/>
        <rFont val="Arial"/>
      </rPr>
      <t xml:space="preserve"> Sport</t>
    </r>
  </si>
  <si>
    <t>Flat Foot® Low Profile</t>
  </si>
  <si>
    <t xml:space="preserve">Round Athletic </t>
  </si>
  <si>
    <t>Bubble Laces</t>
  </si>
  <si>
    <t>Neon Bubble Laces</t>
  </si>
  <si>
    <t>Hi Vis Oval Reflective</t>
  </si>
  <si>
    <t xml:space="preserve">     Oval with Neon Piping</t>
  </si>
  <si>
    <t xml:space="preserve">                     Neon Oval</t>
  </si>
  <si>
    <t xml:space="preserve">        Oval</t>
  </si>
  <si>
    <t>12-Piece Counter Display</t>
  </si>
  <si>
    <t>Tie Dye</t>
  </si>
  <si>
    <t xml:space="preserve">Flat Reflective </t>
  </si>
  <si>
    <t>Reflective</t>
  </si>
  <si>
    <t>non-slip top cover</t>
  </si>
  <si>
    <t>Cushioned Insole with</t>
  </si>
  <si>
    <t>Neon Flat Lace</t>
  </si>
  <si>
    <t xml:space="preserve">         Flat Lace</t>
  </si>
  <si>
    <t>FedX or UPS Acct. #:</t>
  </si>
  <si>
    <t>Order Total:</t>
  </si>
  <si>
    <t>N. Green</t>
  </si>
  <si>
    <t xml:space="preserve">               Hiker Lace</t>
  </si>
  <si>
    <r>
      <t>10-Seconds</t>
    </r>
    <r>
      <rPr>
        <b/>
        <sz val="11"/>
        <color indexed="10"/>
        <rFont val="Calibri"/>
        <family val="2"/>
      </rPr>
      <t>®</t>
    </r>
    <r>
      <rPr>
        <b/>
        <sz val="11"/>
        <color indexed="10"/>
        <rFont val="Arial"/>
        <family val="2"/>
      </rPr>
      <t xml:space="preserve"> Insoles Provide Top Performance at an Affordable Price!</t>
    </r>
  </si>
  <si>
    <r>
      <t xml:space="preserve">NEW </t>
    </r>
    <r>
      <rPr>
        <b/>
        <i/>
        <sz val="14"/>
        <color theme="3" tint="0.39997558519241921"/>
        <rFont val="Calibri"/>
        <family val="2"/>
      </rPr>
      <t>C</t>
    </r>
    <r>
      <rPr>
        <b/>
        <i/>
        <sz val="14"/>
        <color theme="5" tint="-0.249977111117893"/>
        <rFont val="Calibri"/>
        <family val="2"/>
      </rPr>
      <t>O</t>
    </r>
    <r>
      <rPr>
        <b/>
        <i/>
        <sz val="14"/>
        <color theme="7" tint="-0.249977111117893"/>
        <rFont val="Calibri"/>
        <family val="2"/>
      </rPr>
      <t>L</t>
    </r>
    <r>
      <rPr>
        <b/>
        <i/>
        <sz val="14"/>
        <color theme="8" tint="-0.249977111117893"/>
        <rFont val="Calibri"/>
        <family val="2"/>
      </rPr>
      <t>O</t>
    </r>
    <r>
      <rPr>
        <b/>
        <i/>
        <sz val="14"/>
        <color theme="9" tint="-0.249977111117893"/>
        <rFont val="Calibri"/>
        <family val="2"/>
      </rPr>
      <t>R</t>
    </r>
    <r>
      <rPr>
        <b/>
        <i/>
        <sz val="14"/>
        <color theme="5" tint="-0.249977111117893"/>
        <rFont val="Calibri"/>
        <family val="2"/>
      </rPr>
      <t>E</t>
    </r>
    <r>
      <rPr>
        <b/>
        <i/>
        <sz val="14"/>
        <color rgb="FF7030A0"/>
        <rFont val="Calibri"/>
        <family val="2"/>
      </rPr>
      <t xml:space="preserve">D </t>
    </r>
    <r>
      <rPr>
        <b/>
        <i/>
        <sz val="14"/>
        <rFont val="Calibri"/>
        <family val="2"/>
      </rPr>
      <t>Waxed Dress Laces - Blister Pack</t>
    </r>
  </si>
  <si>
    <t>Basketball</t>
  </si>
  <si>
    <t>Soccer</t>
  </si>
  <si>
    <t>Oliver Orange</t>
  </si>
  <si>
    <t>Elec. Fuchsia</t>
  </si>
  <si>
    <t xml:space="preserve">Gold  </t>
  </si>
  <si>
    <t>Elec. Green</t>
  </si>
  <si>
    <t>U. Grey</t>
  </si>
  <si>
    <t>Performance Insoles, Accessories and Laces</t>
  </si>
  <si>
    <t>Price List and Order Form</t>
  </si>
  <si>
    <t>Phone</t>
  </si>
  <si>
    <t>To use this "interactive" Order Form in the most efficient manner, please place</t>
  </si>
  <si>
    <t xml:space="preserve">the total number of items you wish to order in the "Units Ordered" column, and </t>
  </si>
  <si>
    <t>the Page Totals and Order Total will be automatically calculated for you.</t>
  </si>
  <si>
    <t>NA</t>
  </si>
  <si>
    <t>10-Seconds® Disposable Socks</t>
  </si>
  <si>
    <t>Disposable Socks - 144/per box`</t>
  </si>
  <si>
    <t>per Box</t>
  </si>
  <si>
    <t>10-Seconds® Gear Bombs - Packaged in Clam Shell</t>
  </si>
  <si>
    <t>Boxes</t>
  </si>
  <si>
    <t>Hikers Leather Conditioner</t>
  </si>
  <si>
    <t>69904TS</t>
  </si>
  <si>
    <t>Light Pink</t>
  </si>
  <si>
    <t>Dark Pink</t>
  </si>
  <si>
    <r>
      <rPr>
        <b/>
        <sz val="10"/>
        <color rgb="FFFF0000"/>
        <rFont val="Arial"/>
        <family val="2"/>
      </rPr>
      <t xml:space="preserve">    New </t>
    </r>
    <r>
      <rPr>
        <b/>
        <i/>
        <sz val="10"/>
        <rFont val="Arial"/>
        <family val="2"/>
      </rPr>
      <t>Reflective</t>
    </r>
    <r>
      <rPr>
        <b/>
        <sz val="10"/>
        <rFont val="Arial"/>
        <family val="2"/>
      </rPr>
      <t xml:space="preserve"> Elastic                 Elastic</t>
    </r>
  </si>
  <si>
    <r>
      <rPr>
        <b/>
        <i/>
        <sz val="12"/>
        <color rgb="FFFF0000"/>
        <rFont val="Arial"/>
        <family val="2"/>
      </rPr>
      <t xml:space="preserve">NEW </t>
    </r>
    <r>
      <rPr>
        <b/>
        <sz val="12"/>
        <rFont val="Arial"/>
        <family val="2"/>
      </rPr>
      <t>Gear Bombs</t>
    </r>
  </si>
  <si>
    <t>Basketball &amp; Soccer</t>
  </si>
  <si>
    <t xml:space="preserve">S </t>
  </si>
  <si>
    <t>M</t>
  </si>
  <si>
    <t>L</t>
  </si>
  <si>
    <t>Adjustable Heel Lifts</t>
  </si>
  <si>
    <t>New "Stars &amp; Stripes" Lace</t>
  </si>
  <si>
    <t>Stars &amp;</t>
  </si>
  <si>
    <t>Stripes</t>
  </si>
  <si>
    <t>Red/White/Blue</t>
  </si>
  <si>
    <r>
      <rPr>
        <b/>
        <sz val="10"/>
        <color rgb="FFFF0000"/>
        <rFont val="Arial"/>
        <family val="2"/>
      </rPr>
      <t xml:space="preserve">New </t>
    </r>
    <r>
      <rPr>
        <b/>
        <i/>
        <sz val="10"/>
        <rFont val="Arial"/>
        <family val="2"/>
      </rPr>
      <t>Reflective</t>
    </r>
    <r>
      <rPr>
        <b/>
        <sz val="10"/>
        <rFont val="Arial"/>
        <family val="2"/>
      </rPr>
      <t xml:space="preserve"> Elastic Laces </t>
    </r>
  </si>
  <si>
    <t>Colors</t>
  </si>
  <si>
    <t>Qty. Ea.</t>
  </si>
  <si>
    <t>Assorted 600-Pc. Pre-Filled Fish Bowl</t>
  </si>
  <si>
    <t>Ea.</t>
  </si>
  <si>
    <t>Asst.</t>
  </si>
  <si>
    <t>Bulk - 50 Count Bag</t>
  </si>
  <si>
    <t>Neon  Green</t>
  </si>
  <si>
    <t>Fish Bowl - Empty</t>
  </si>
  <si>
    <t>Clear</t>
  </si>
  <si>
    <t xml:space="preserve">Item #99734  - Pre-filled Fish Bowl </t>
  </si>
  <si>
    <t>10-Seconds Lace Latches</t>
  </si>
  <si>
    <t>600 Assorted Lace Latches with Bowl</t>
  </si>
  <si>
    <r>
      <rPr>
        <b/>
        <i/>
        <sz val="14"/>
        <color rgb="FFC00000"/>
        <rFont val="Calibri"/>
        <family val="2"/>
        <scheme val="minor"/>
      </rPr>
      <t>HONEYCOMB</t>
    </r>
    <r>
      <rPr>
        <b/>
        <sz val="14"/>
        <color rgb="FFC00000"/>
        <rFont val="Calibri"/>
        <family val="2"/>
        <scheme val="minor"/>
      </rPr>
      <t>- Athletic Specialty Lace</t>
    </r>
  </si>
  <si>
    <t>Neon Yellow/Neon Pink</t>
  </si>
  <si>
    <t>Red/Silver</t>
  </si>
  <si>
    <t>Ivory/Sinatra Sand</t>
  </si>
  <si>
    <t>Sky Grey/Black</t>
  </si>
  <si>
    <t>Silver/White</t>
  </si>
  <si>
    <t>White/Black</t>
  </si>
  <si>
    <t>Electric Fuchsia/Black</t>
  </si>
  <si>
    <t>White/Neon Blue</t>
  </si>
  <si>
    <t>Hot Red/Canary Yellow</t>
  </si>
  <si>
    <t>White/Purple</t>
  </si>
  <si>
    <t>Royal/Black</t>
  </si>
  <si>
    <t>Neon Yellow/Electric Fuchsia</t>
  </si>
  <si>
    <t>Chocolate/Vegas Gold</t>
  </si>
  <si>
    <r>
      <rPr>
        <b/>
        <i/>
        <sz val="14"/>
        <color rgb="FFC00000"/>
        <rFont val="Calibri"/>
        <family val="2"/>
        <scheme val="minor"/>
      </rPr>
      <t>HONEYCOMB REFLECTIVE</t>
    </r>
    <r>
      <rPr>
        <b/>
        <sz val="14"/>
        <color rgb="FFC00000"/>
        <rFont val="Calibri"/>
        <family val="2"/>
        <scheme val="minor"/>
      </rPr>
      <t>- Athletic Specialty Lace</t>
    </r>
  </si>
  <si>
    <t>Hot Red with Reflective</t>
  </si>
  <si>
    <t>White with Reflective</t>
  </si>
  <si>
    <t>Black with Reflective</t>
  </si>
  <si>
    <r>
      <rPr>
        <b/>
        <i/>
        <sz val="14"/>
        <color rgb="FFC00000"/>
        <rFont val="Calibri"/>
        <family val="2"/>
        <scheme val="minor"/>
      </rPr>
      <t xml:space="preserve">HERRINGBONE - </t>
    </r>
    <r>
      <rPr>
        <b/>
        <sz val="14"/>
        <color rgb="FFC00000"/>
        <rFont val="Calibri"/>
        <family val="2"/>
        <scheme val="minor"/>
      </rPr>
      <t>Children's Laces</t>
    </r>
  </si>
  <si>
    <t>Hot Red/Silver</t>
  </si>
  <si>
    <t>Teal/White</t>
  </si>
  <si>
    <t>Electric Fuchsia/White</t>
  </si>
  <si>
    <t>Neon Green/White</t>
  </si>
  <si>
    <t>Eledtric Fuchsia/White</t>
  </si>
  <si>
    <t>Red/White</t>
  </si>
  <si>
    <t>Sinatra Sand/White</t>
  </si>
  <si>
    <t>Navy/White</t>
  </si>
  <si>
    <r>
      <t xml:space="preserve">HOUNDSTOOTH - </t>
    </r>
    <r>
      <rPr>
        <b/>
        <sz val="14"/>
        <color rgb="FFC00000"/>
        <rFont val="Calibri"/>
        <family val="2"/>
        <scheme val="minor"/>
      </rPr>
      <t>Hiker Lace</t>
    </r>
  </si>
  <si>
    <t>Neon Blue/White</t>
  </si>
  <si>
    <t>Chocolate/Dark Tan</t>
  </si>
  <si>
    <t>Hot Red/White</t>
  </si>
  <si>
    <t>Black/White/3M Reflective</t>
  </si>
  <si>
    <t>Vegas Gold/White</t>
  </si>
  <si>
    <t>Purple/Neon Pink</t>
  </si>
  <si>
    <t>Carolina Blue/Ivory</t>
  </si>
  <si>
    <t>Red/Canary Yellow</t>
  </si>
  <si>
    <t>Neon Pink/Silver</t>
  </si>
  <si>
    <t>Black/Purple</t>
  </si>
  <si>
    <t xml:space="preserve">       HONEYCOMB</t>
  </si>
  <si>
    <t xml:space="preserve">  HONEYCOMB</t>
  </si>
  <si>
    <t xml:space="preserve">    REFLECTIVE</t>
  </si>
  <si>
    <t xml:space="preserve">                   HERRINGBONE</t>
  </si>
  <si>
    <t xml:space="preserve">      HOUNDSTOOTH</t>
  </si>
  <si>
    <r>
      <t xml:space="preserve">Hickory Brands, Inc.   </t>
    </r>
    <r>
      <rPr>
        <b/>
        <i/>
        <sz val="18"/>
        <color rgb="FF0070C0"/>
        <rFont val="Calibri"/>
        <family val="2"/>
        <scheme val="minor"/>
      </rPr>
      <t>Est. 1923</t>
    </r>
  </si>
  <si>
    <t xml:space="preserve"> ADJUSTABLE HEEL LIFTS</t>
  </si>
  <si>
    <t>Effective January 1, 2018</t>
  </si>
  <si>
    <t>Esther</t>
  </si>
  <si>
    <t>800-420-2600</t>
  </si>
  <si>
    <t>Esther@hickorybrands.com</t>
  </si>
  <si>
    <t xml:space="preserve">                       Providing Quality Products and the Best Service for 90+ Years</t>
  </si>
  <si>
    <t>2018 - New Products</t>
  </si>
  <si>
    <t xml:space="preserve">      Washable Spray Reflective with Display Tray</t>
  </si>
  <si>
    <t>Display Tray - 12 Ea.</t>
  </si>
  <si>
    <t>Case Pack</t>
  </si>
  <si>
    <t>Unit     Cost</t>
  </si>
  <si>
    <t>Spray Reflective</t>
  </si>
  <si>
    <t>4.6 oz.</t>
  </si>
  <si>
    <t xml:space="preserve">  Twist Scent</t>
  </si>
  <si>
    <t xml:space="preserve">  Gear &amp; Bag </t>
  </si>
  <si>
    <t xml:space="preserve">   Refresher</t>
  </si>
  <si>
    <t xml:space="preserve">  Type                     Scent</t>
  </si>
  <si>
    <r>
      <rPr>
        <b/>
        <i/>
        <sz val="11"/>
        <color theme="0"/>
        <rFont val="Calibri"/>
        <family val="2"/>
        <scheme val="minor"/>
      </rPr>
      <t>Sport</t>
    </r>
    <r>
      <rPr>
        <sz val="11"/>
        <color theme="0"/>
        <rFont val="Calibri"/>
        <family val="2"/>
        <scheme val="minor"/>
      </rPr>
      <t xml:space="preserve">           Athletic Scent</t>
    </r>
  </si>
  <si>
    <r>
      <rPr>
        <b/>
        <i/>
        <sz val="11"/>
        <color theme="0"/>
        <rFont val="Calibri"/>
        <family val="2"/>
        <scheme val="minor"/>
      </rPr>
      <t xml:space="preserve">Fresh          </t>
    </r>
    <r>
      <rPr>
        <sz val="11"/>
        <color theme="0"/>
        <rFont val="Calibri"/>
        <family val="2"/>
        <scheme val="minor"/>
      </rPr>
      <t>Clean Scent</t>
    </r>
  </si>
  <si>
    <r>
      <rPr>
        <b/>
        <i/>
        <sz val="11"/>
        <color theme="0"/>
        <rFont val="Calibri"/>
        <family val="2"/>
        <scheme val="minor"/>
      </rPr>
      <t>Relax</t>
    </r>
    <r>
      <rPr>
        <sz val="11"/>
        <color theme="0"/>
        <rFont val="Calibri"/>
        <family val="2"/>
        <scheme val="minor"/>
      </rPr>
      <t xml:space="preserve">          Lavender Scent</t>
    </r>
  </si>
  <si>
    <t>Rev. 4/26/18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</si>
</sst>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00000"/>
    <numFmt numFmtId="167" formatCode="&quot;$&quot;#,##0.00"/>
    <numFmt numFmtId="168" formatCode="[&lt;=9999999]###\-####;###\-###\-####"/>
    <numFmt numFmtId="169" formatCode="000000000000"/>
    <numFmt numFmtId="170" formatCode="_(&quot;$&quot;* #,##0.0_);_(&quot;$&quot;* \(#,##0.0\);_(&quot;$&quot;* &quot;-&quot;??_);_(@_)"/>
  </numFmts>
  <fonts count="1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4"/>
      <color indexed="48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14"/>
      <color indexed="8"/>
      <name val="Arial"/>
      <family val="2"/>
    </font>
    <font>
      <b/>
      <sz val="11"/>
      <color indexed="10"/>
      <name val="Arial"/>
      <family val="2"/>
    </font>
    <font>
      <sz val="7"/>
      <name val="Arial"/>
      <family val="2"/>
    </font>
    <font>
      <b/>
      <sz val="10"/>
      <color indexed="10"/>
      <name val="Arial"/>
      <family val="2"/>
    </font>
    <font>
      <b/>
      <sz val="14"/>
      <color indexed="10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</font>
    <font>
      <b/>
      <sz val="14"/>
      <color indexed="9"/>
      <name val="Arial"/>
      <family val="2"/>
    </font>
    <font>
      <b/>
      <sz val="10"/>
      <color indexed="11"/>
      <name val="Arial"/>
      <family val="2"/>
    </font>
    <font>
      <b/>
      <sz val="10"/>
      <color indexed="14"/>
      <name val="Arial"/>
      <family val="2"/>
    </font>
    <font>
      <b/>
      <sz val="10"/>
      <color indexed="53"/>
      <name val="Arial"/>
      <family val="2"/>
    </font>
    <font>
      <b/>
      <sz val="11"/>
      <color indexed="12"/>
      <name val="Arial"/>
      <family val="2"/>
    </font>
    <font>
      <b/>
      <sz val="10"/>
      <color indexed="40"/>
      <name val="Arial"/>
      <family val="2"/>
    </font>
    <font>
      <sz val="8"/>
      <name val="Arial"/>
      <family val="2"/>
    </font>
    <font>
      <b/>
      <sz val="11"/>
      <color indexed="57"/>
      <name val="Arial"/>
      <family val="2"/>
    </font>
    <font>
      <b/>
      <sz val="11"/>
      <color indexed="14"/>
      <name val="Arial"/>
      <family val="2"/>
    </font>
    <font>
      <b/>
      <sz val="11"/>
      <color indexed="52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57"/>
      <name val="Arial"/>
      <family val="2"/>
    </font>
    <font>
      <b/>
      <sz val="16"/>
      <color indexed="10"/>
      <name val="Arial"/>
      <family val="2"/>
    </font>
    <font>
      <sz val="16"/>
      <name val="Arial"/>
      <family val="2"/>
    </font>
    <font>
      <sz val="18"/>
      <name val="Arial"/>
      <family val="2"/>
    </font>
    <font>
      <u/>
      <sz val="12"/>
      <color indexed="12"/>
      <name val="Arial"/>
      <family val="2"/>
    </font>
    <font>
      <b/>
      <sz val="9"/>
      <name val="Arial"/>
      <family val="2"/>
    </font>
    <font>
      <b/>
      <sz val="16"/>
      <color indexed="9"/>
      <name val="Arial"/>
      <family val="2"/>
    </font>
    <font>
      <b/>
      <sz val="10"/>
      <color indexed="18"/>
      <name val="Arial"/>
      <family val="2"/>
    </font>
    <font>
      <b/>
      <sz val="8"/>
      <name val="Arial"/>
      <family val="2"/>
    </font>
    <font>
      <b/>
      <sz val="12"/>
      <color indexed="10"/>
      <name val="Arial"/>
      <family val="2"/>
    </font>
    <font>
      <sz val="10"/>
      <color indexed="8"/>
      <name val="Arial"/>
      <family val="2"/>
    </font>
    <font>
      <b/>
      <i/>
      <sz val="12"/>
      <color indexed="10"/>
      <name val="Arial"/>
      <family val="2"/>
    </font>
    <font>
      <b/>
      <sz val="16"/>
      <color indexed="8"/>
      <name val="Arial"/>
      <family val="2"/>
    </font>
    <font>
      <sz val="12"/>
      <color indexed="8"/>
      <name val="Arial"/>
      <family val="2"/>
    </font>
    <font>
      <b/>
      <sz val="10"/>
      <color indexed="12"/>
      <name val="Arial"/>
      <family val="2"/>
    </font>
    <font>
      <sz val="10"/>
      <color indexed="8"/>
      <name val="Arial"/>
      <family val="2"/>
    </font>
    <font>
      <sz val="20"/>
      <name val="Arial"/>
      <family val="2"/>
    </font>
    <font>
      <u/>
      <sz val="10"/>
      <color indexed="8"/>
      <name val="Arial"/>
      <family val="2"/>
    </font>
    <font>
      <b/>
      <sz val="11"/>
      <color indexed="13"/>
      <name val="Arial"/>
      <family val="2"/>
    </font>
    <font>
      <b/>
      <sz val="11"/>
      <color indexed="21"/>
      <name val="Arial"/>
      <family val="2"/>
    </font>
    <font>
      <b/>
      <u/>
      <sz val="12"/>
      <name val="Arial"/>
      <family val="2"/>
    </font>
    <font>
      <b/>
      <sz val="12"/>
      <color indexed="9"/>
      <name val="Arial"/>
      <family val="2"/>
    </font>
    <font>
      <b/>
      <i/>
      <sz val="14"/>
      <color indexed="10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</font>
    <font>
      <sz val="24"/>
      <color rgb="FFFF99CC"/>
      <name val="Lucida Calligraphy"/>
      <family val="4"/>
    </font>
    <font>
      <sz val="24"/>
      <name val="Arial"/>
      <family val="2"/>
    </font>
    <font>
      <sz val="14"/>
      <color rgb="FF000000"/>
      <name val="Calibri"/>
      <family val="2"/>
    </font>
    <font>
      <sz val="28"/>
      <color rgb="FFFF99CC"/>
      <name val="Calibri"/>
      <family val="2"/>
    </font>
    <font>
      <b/>
      <sz val="28"/>
      <color rgb="FFFF99CC"/>
      <name val="Calibri"/>
      <family val="2"/>
    </font>
    <font>
      <b/>
      <sz val="28"/>
      <color rgb="FF898989"/>
      <name val="Calibri"/>
      <family val="2"/>
    </font>
    <font>
      <b/>
      <sz val="11"/>
      <color rgb="FFD99694"/>
      <name val="Lucida Calligraphy"/>
      <family val="4"/>
    </font>
    <font>
      <b/>
      <sz val="11"/>
      <color rgb="FF000000"/>
      <name val="Calibri"/>
      <family val="2"/>
    </font>
    <font>
      <b/>
      <sz val="12"/>
      <color rgb="FFD99694"/>
      <name val="Lucida Calligraphy"/>
      <family val="4"/>
    </font>
    <font>
      <b/>
      <sz val="12"/>
      <color indexed="8"/>
      <name val="Arial"/>
      <family val="2"/>
    </font>
    <font>
      <sz val="11"/>
      <color theme="1"/>
      <name val="Lucida Calligraphy"/>
      <family val="4"/>
    </font>
    <font>
      <b/>
      <sz val="12"/>
      <color rgb="FFFF0000"/>
      <name val="Arial"/>
      <family val="2"/>
    </font>
    <font>
      <b/>
      <sz val="12"/>
      <color theme="3" tint="0.39997558519241921"/>
      <name val="Arial"/>
      <family val="2"/>
    </font>
    <font>
      <b/>
      <sz val="12"/>
      <color theme="9" tint="-0.249977111117893"/>
      <name val="Arial"/>
      <family val="2"/>
    </font>
    <font>
      <b/>
      <sz val="12"/>
      <color theme="6" tint="-0.499984740745262"/>
      <name val="Arial"/>
      <family val="2"/>
    </font>
    <font>
      <sz val="12"/>
      <color theme="1"/>
      <name val="Arial"/>
      <family val="2"/>
    </font>
    <font>
      <b/>
      <sz val="14"/>
      <color rgb="FFFF0000"/>
      <name val="Arial"/>
      <family val="2"/>
    </font>
    <font>
      <sz val="14"/>
      <name val="Arial"/>
      <family val="2"/>
    </font>
    <font>
      <b/>
      <i/>
      <sz val="14"/>
      <color rgb="FFFF0000"/>
      <name val="Arial"/>
      <family val="2"/>
    </font>
    <font>
      <b/>
      <i/>
      <sz val="14"/>
      <color rgb="FF00B050"/>
      <name val="Arial"/>
      <family val="2"/>
    </font>
    <font>
      <b/>
      <i/>
      <sz val="14"/>
      <color rgb="FF00B0F0"/>
      <name val="Arial"/>
      <family val="2"/>
    </font>
    <font>
      <b/>
      <i/>
      <sz val="14"/>
      <color rgb="FF7030A0"/>
      <name val="Arial"/>
      <family val="2"/>
    </font>
    <font>
      <b/>
      <sz val="16"/>
      <color indexed="18"/>
      <name val="Arial"/>
      <family val="2"/>
    </font>
    <font>
      <u/>
      <sz val="10"/>
      <color theme="3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u/>
      <sz val="10"/>
      <color theme="1"/>
      <name val="Arial"/>
      <family val="2"/>
    </font>
    <font>
      <b/>
      <sz val="14"/>
      <color theme="4" tint="-0.499984740745262"/>
      <name val="Arial"/>
      <family val="2"/>
    </font>
    <font>
      <b/>
      <sz val="10"/>
      <color theme="4" tint="-0.499984740745262"/>
      <name val="Arial"/>
      <family val="2"/>
    </font>
    <font>
      <b/>
      <u/>
      <sz val="10"/>
      <color theme="4" tint="-0.499984740745262"/>
      <name val="Arial"/>
      <family val="2"/>
    </font>
    <font>
      <b/>
      <sz val="10"/>
      <color rgb="FFC00000"/>
      <name val="Arial"/>
      <family val="2"/>
    </font>
    <font>
      <b/>
      <sz val="16"/>
      <color rgb="FFC00000"/>
      <name val="Arial"/>
      <family val="2"/>
    </font>
    <font>
      <sz val="8"/>
      <color rgb="FF000000"/>
      <name val="Arial"/>
      <family val="2"/>
    </font>
    <font>
      <sz val="9"/>
      <color rgb="FF000000"/>
      <name val="Calibri"/>
      <family val="2"/>
    </font>
    <font>
      <b/>
      <sz val="11"/>
      <color theme="1"/>
      <name val="Arial"/>
      <family val="2"/>
    </font>
    <font>
      <b/>
      <i/>
      <sz val="11"/>
      <color rgb="FFFF0000"/>
      <name val="Arial"/>
      <family val="2"/>
    </font>
    <font>
      <sz val="11"/>
      <color rgb="FFFF0000"/>
      <name val="Arial"/>
      <family val="2"/>
    </font>
    <font>
      <u/>
      <sz val="12"/>
      <color indexed="8"/>
      <name val="Arial"/>
      <family val="2"/>
    </font>
    <font>
      <u/>
      <sz val="12"/>
      <color theme="3" tint="-0.499984740745262"/>
      <name val="Arial"/>
      <family val="2"/>
    </font>
    <font>
      <b/>
      <sz val="20"/>
      <name val="Arial"/>
      <family val="2"/>
    </font>
    <font>
      <b/>
      <u/>
      <sz val="10"/>
      <name val="Arial"/>
      <family val="2"/>
    </font>
    <font>
      <sz val="10"/>
      <name val="Calibri"/>
      <family val="2"/>
    </font>
    <font>
      <b/>
      <sz val="12"/>
      <color rgb="FFC00000"/>
      <name val="Arial"/>
      <family val="2"/>
    </font>
    <font>
      <b/>
      <sz val="14"/>
      <color rgb="FFC00000"/>
      <name val="Arial"/>
      <family val="2"/>
    </font>
    <font>
      <b/>
      <sz val="11"/>
      <color indexed="10"/>
      <name val="Calibri"/>
      <family val="2"/>
    </font>
    <font>
      <b/>
      <i/>
      <sz val="14"/>
      <color rgb="FFFF0000"/>
      <name val="Calibri"/>
      <family val="2"/>
    </font>
    <font>
      <b/>
      <sz val="14"/>
      <name val="Calibri"/>
      <family val="2"/>
    </font>
    <font>
      <b/>
      <i/>
      <sz val="14"/>
      <name val="Calibri"/>
      <family val="2"/>
    </font>
    <font>
      <b/>
      <i/>
      <sz val="14"/>
      <color theme="3" tint="0.39997558519241921"/>
      <name val="Calibri"/>
      <family val="2"/>
    </font>
    <font>
      <b/>
      <i/>
      <sz val="14"/>
      <color theme="7" tint="-0.249977111117893"/>
      <name val="Calibri"/>
      <family val="2"/>
    </font>
    <font>
      <b/>
      <i/>
      <sz val="14"/>
      <color theme="8" tint="-0.249977111117893"/>
      <name val="Calibri"/>
      <family val="2"/>
    </font>
    <font>
      <b/>
      <i/>
      <sz val="14"/>
      <color theme="9" tint="-0.249977111117893"/>
      <name val="Calibri"/>
      <family val="2"/>
    </font>
    <font>
      <b/>
      <i/>
      <sz val="14"/>
      <color theme="5" tint="-0.249977111117893"/>
      <name val="Calibri"/>
      <family val="2"/>
    </font>
    <font>
      <b/>
      <i/>
      <sz val="14"/>
      <color rgb="FF7030A0"/>
      <name val="Calibri"/>
      <family val="2"/>
    </font>
    <font>
      <b/>
      <i/>
      <sz val="10"/>
      <name val="Arial"/>
      <family val="2"/>
    </font>
    <font>
      <b/>
      <sz val="10"/>
      <color rgb="FFFF0000"/>
      <name val="Arial"/>
      <family val="2"/>
    </font>
    <font>
      <b/>
      <i/>
      <sz val="12"/>
      <color rgb="FFFF0000"/>
      <name val="Arial"/>
      <family val="2"/>
    </font>
    <font>
      <b/>
      <i/>
      <u/>
      <sz val="12"/>
      <color theme="1"/>
      <name val="Arial"/>
      <family val="2"/>
    </font>
    <font>
      <sz val="11"/>
      <color indexed="8"/>
      <name val="Calibri"/>
      <family val="2"/>
    </font>
    <font>
      <u/>
      <sz val="11"/>
      <name val="Arial"/>
      <family val="2"/>
    </font>
    <font>
      <b/>
      <i/>
      <sz val="26"/>
      <color rgb="FFC00000"/>
      <name val="Arial"/>
      <family val="2"/>
    </font>
    <font>
      <b/>
      <sz val="8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Arial"/>
      <family val="2"/>
    </font>
    <font>
      <b/>
      <sz val="14"/>
      <color rgb="FFC00000"/>
      <name val="Calibri"/>
      <family val="2"/>
      <scheme val="minor"/>
    </font>
    <font>
      <b/>
      <i/>
      <sz val="14"/>
      <color rgb="FFC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i/>
      <sz val="18"/>
      <color rgb="FF0070C0"/>
      <name val="Calibri"/>
      <family val="2"/>
      <scheme val="minor"/>
    </font>
    <font>
      <sz val="12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rgb="FFC00000"/>
      <name val="Byington"/>
    </font>
    <font>
      <b/>
      <sz val="16"/>
      <color theme="1"/>
      <name val="Byington"/>
    </font>
    <font>
      <b/>
      <sz val="11"/>
      <color theme="1"/>
      <name val="Byington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4"/>
      <color theme="1"/>
      <name val="Byington"/>
    </font>
    <font>
      <b/>
      <i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42"/>
        <bgColor indexed="9"/>
      </patternFill>
    </fill>
    <fill>
      <patternFill patternType="lightUp">
        <bgColor indexed="47"/>
      </patternFill>
    </fill>
    <fill>
      <patternFill patternType="solid">
        <fgColor indexed="63"/>
        <bgColor indexed="64"/>
      </patternFill>
    </fill>
    <fill>
      <patternFill patternType="gray0625">
        <bgColor indexed="9"/>
      </patternFill>
    </fill>
    <fill>
      <patternFill patternType="gray0625">
        <bgColor indexed="42"/>
      </patternFill>
    </fill>
    <fill>
      <patternFill patternType="gray0625"/>
    </fill>
    <fill>
      <patternFill patternType="gray0625">
        <bgColor indexed="47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gray0625">
        <bgColor theme="9" tint="0.39997558519241921"/>
      </patternFill>
    </fill>
    <fill>
      <patternFill patternType="solid">
        <fgColor theme="8" tint="0.39997558519241921"/>
        <bgColor indexed="64"/>
      </patternFill>
    </fill>
    <fill>
      <patternFill patternType="gray0625">
        <bgColor theme="0" tint="-4.9989318521683403E-2"/>
      </patternFill>
    </fill>
    <fill>
      <patternFill patternType="gray125">
        <bgColor indexed="42"/>
      </patternFill>
    </fill>
    <fill>
      <patternFill patternType="solid">
        <fgColor rgb="FF00D66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8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theme="0"/>
      </right>
      <top style="medium">
        <color auto="1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theme="0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auto="1"/>
      </bottom>
      <diagonal/>
    </border>
  </borders>
  <cellStyleXfs count="13">
    <xf numFmtId="0" fontId="0" fillId="0" borderId="0"/>
    <xf numFmtId="165" fontId="3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2" fillId="0" borderId="0"/>
    <xf numFmtId="165" fontId="12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12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784">
    <xf numFmtId="0" fontId="0" fillId="0" borderId="0" xfId="0"/>
    <xf numFmtId="0" fontId="0" fillId="0" borderId="0" xfId="0" applyBorder="1" applyAlignment="1" applyProtection="1">
      <alignment horizontal="center"/>
      <protection hidden="1"/>
    </xf>
    <xf numFmtId="0" fontId="31" fillId="0" borderId="1" xfId="0" applyFont="1" applyBorder="1" applyAlignment="1" applyProtection="1">
      <alignment horizontal="center"/>
      <protection locked="0"/>
    </xf>
    <xf numFmtId="0" fontId="31" fillId="0" borderId="1" xfId="0" applyNumberFormat="1" applyFont="1" applyBorder="1" applyAlignment="1" applyProtection="1">
      <alignment horizontal="center"/>
      <protection locked="0"/>
    </xf>
    <xf numFmtId="0" fontId="11" fillId="0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hidden="1"/>
    </xf>
    <xf numFmtId="0" fontId="14" fillId="0" borderId="0" xfId="0" applyFont="1" applyBorder="1" applyAlignment="1" applyProtection="1">
      <alignment horizontal="center"/>
      <protection hidden="1"/>
    </xf>
    <xf numFmtId="0" fontId="13" fillId="0" borderId="0" xfId="0" applyFont="1" applyBorder="1" applyAlignment="1" applyProtection="1">
      <alignment horizontal="right"/>
      <protection hidden="1"/>
    </xf>
    <xf numFmtId="0" fontId="0" fillId="0" borderId="0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14" fillId="0" borderId="3" xfId="0" applyFont="1" applyBorder="1" applyProtection="1">
      <protection hidden="1"/>
    </xf>
    <xf numFmtId="0" fontId="0" fillId="0" borderId="4" xfId="0" applyBorder="1" applyProtection="1">
      <protection hidden="1"/>
    </xf>
    <xf numFmtId="0" fontId="14" fillId="0" borderId="0" xfId="0" applyFont="1" applyBorder="1" applyProtection="1">
      <protection hidden="1"/>
    </xf>
    <xf numFmtId="0" fontId="13" fillId="0" borderId="0" xfId="0" applyFont="1" applyBorder="1" applyAlignment="1" applyProtection="1">
      <protection hidden="1"/>
    </xf>
    <xf numFmtId="0" fontId="14" fillId="0" borderId="5" xfId="0" applyFont="1" applyBorder="1" applyProtection="1">
      <protection hidden="1"/>
    </xf>
    <xf numFmtId="0" fontId="3" fillId="0" borderId="0" xfId="0" applyFont="1" applyBorder="1" applyProtection="1">
      <protection hidden="1"/>
    </xf>
    <xf numFmtId="0" fontId="6" fillId="0" borderId="0" xfId="2" applyFont="1" applyBorder="1" applyAlignment="1" applyProtection="1">
      <alignment horizontal="left"/>
      <protection hidden="1"/>
    </xf>
    <xf numFmtId="0" fontId="14" fillId="0" borderId="0" xfId="0" applyFont="1" applyBorder="1" applyAlignment="1" applyProtection="1">
      <alignment horizontal="left"/>
      <protection hidden="1"/>
    </xf>
    <xf numFmtId="0" fontId="6" fillId="0" borderId="0" xfId="2" applyBorder="1" applyAlignment="1" applyProtection="1">
      <alignment horizontal="left"/>
      <protection hidden="1"/>
    </xf>
    <xf numFmtId="0" fontId="0" fillId="0" borderId="6" xfId="0" applyBorder="1" applyProtection="1">
      <protection hidden="1"/>
    </xf>
    <xf numFmtId="0" fontId="31" fillId="0" borderId="7" xfId="0" applyFont="1" applyBorder="1" applyAlignment="1" applyProtection="1">
      <alignment horizontal="center"/>
      <protection locked="0"/>
    </xf>
    <xf numFmtId="0" fontId="42" fillId="0" borderId="0" xfId="0" applyFont="1" applyProtection="1">
      <protection hidden="1"/>
    </xf>
    <xf numFmtId="166" fontId="5" fillId="5" borderId="10" xfId="0" applyNumberFormat="1" applyFont="1" applyFill="1" applyBorder="1" applyAlignment="1" applyProtection="1">
      <alignment horizontal="center" vertical="center"/>
      <protection hidden="1"/>
    </xf>
    <xf numFmtId="166" fontId="5" fillId="5" borderId="1" xfId="0" applyNumberFormat="1" applyFont="1" applyFill="1" applyBorder="1" applyAlignment="1" applyProtection="1">
      <alignment horizontal="center" vertical="center"/>
      <protection hidden="1"/>
    </xf>
    <xf numFmtId="166" fontId="5" fillId="5" borderId="0" xfId="0" applyNumberFormat="1" applyFont="1" applyFill="1" applyBorder="1" applyAlignment="1" applyProtection="1">
      <alignment horizontal="center" vertical="center"/>
      <protection hidden="1"/>
    </xf>
    <xf numFmtId="0" fontId="5" fillId="5" borderId="0" xfId="0" applyFont="1" applyFill="1" applyBorder="1" applyAlignment="1" applyProtection="1">
      <alignment vertical="center"/>
      <protection hidden="1"/>
    </xf>
    <xf numFmtId="0" fontId="5" fillId="5" borderId="11" xfId="0" applyFont="1" applyFill="1" applyBorder="1" applyAlignment="1" applyProtection="1">
      <alignment vertical="center"/>
      <protection hidden="1"/>
    </xf>
    <xf numFmtId="0" fontId="5" fillId="5" borderId="12" xfId="0" applyFont="1" applyFill="1" applyBorder="1" applyAlignment="1" applyProtection="1">
      <alignment horizontal="center" vertical="center"/>
      <protection hidden="1"/>
    </xf>
    <xf numFmtId="2" fontId="5" fillId="5" borderId="13" xfId="0" applyNumberFormat="1" applyFont="1" applyFill="1" applyBorder="1" applyAlignment="1" applyProtection="1">
      <alignment horizontal="center" vertical="center"/>
      <protection hidden="1"/>
    </xf>
    <xf numFmtId="165" fontId="31" fillId="5" borderId="14" xfId="1" applyFont="1" applyFill="1" applyBorder="1" applyProtection="1">
      <protection hidden="1"/>
    </xf>
    <xf numFmtId="166" fontId="5" fillId="5" borderId="15" xfId="0" applyNumberFormat="1" applyFont="1" applyFill="1" applyBorder="1" applyAlignment="1" applyProtection="1">
      <alignment horizontal="center" vertical="center"/>
      <protection hidden="1"/>
    </xf>
    <xf numFmtId="166" fontId="5" fillId="5" borderId="16" xfId="0" applyNumberFormat="1" applyFont="1" applyFill="1" applyBorder="1" applyAlignment="1" applyProtection="1">
      <alignment horizontal="center" vertical="center"/>
      <protection hidden="1"/>
    </xf>
    <xf numFmtId="0" fontId="5" fillId="5" borderId="17" xfId="0" applyFont="1" applyFill="1" applyBorder="1" applyAlignment="1" applyProtection="1">
      <alignment vertical="center"/>
      <protection hidden="1"/>
    </xf>
    <xf numFmtId="0" fontId="13" fillId="5" borderId="17" xfId="0" applyFont="1" applyFill="1" applyBorder="1" applyProtection="1">
      <protection hidden="1"/>
    </xf>
    <xf numFmtId="0" fontId="5" fillId="5" borderId="18" xfId="0" applyFont="1" applyFill="1" applyBorder="1" applyAlignment="1" applyProtection="1">
      <alignment vertical="center"/>
      <protection hidden="1"/>
    </xf>
    <xf numFmtId="0" fontId="5" fillId="5" borderId="19" xfId="0" applyFont="1" applyFill="1" applyBorder="1" applyAlignment="1" applyProtection="1">
      <alignment horizontal="center" vertical="center"/>
      <protection hidden="1"/>
    </xf>
    <xf numFmtId="2" fontId="5" fillId="5" borderId="19" xfId="0" applyNumberFormat="1" applyFont="1" applyFill="1" applyBorder="1" applyAlignment="1" applyProtection="1">
      <alignment horizontal="center" vertical="center"/>
      <protection hidden="1"/>
    </xf>
    <xf numFmtId="165" fontId="5" fillId="5" borderId="20" xfId="1" applyFont="1" applyFill="1" applyBorder="1" applyAlignment="1" applyProtection="1">
      <alignment horizontal="center"/>
      <protection hidden="1"/>
    </xf>
    <xf numFmtId="166" fontId="4" fillId="0" borderId="21" xfId="0" applyNumberFormat="1" applyFont="1" applyBorder="1" applyAlignment="1" applyProtection="1">
      <alignment horizontal="center"/>
      <protection hidden="1"/>
    </xf>
    <xf numFmtId="169" fontId="31" fillId="6" borderId="16" xfId="0" applyNumberFormat="1" applyFont="1" applyFill="1" applyBorder="1" applyAlignment="1" applyProtection="1">
      <alignment horizontal="center"/>
      <protection hidden="1"/>
    </xf>
    <xf numFmtId="166" fontId="4" fillId="7" borderId="7" xfId="0" applyNumberFormat="1" applyFont="1" applyFill="1" applyBorder="1" applyAlignment="1" applyProtection="1">
      <alignment horizontal="center"/>
      <protection hidden="1"/>
    </xf>
    <xf numFmtId="0" fontId="4" fillId="0" borderId="18" xfId="0" applyFont="1" applyBorder="1" applyAlignment="1" applyProtection="1">
      <alignment horizontal="left"/>
      <protection hidden="1"/>
    </xf>
    <xf numFmtId="0" fontId="4" fillId="0" borderId="16" xfId="0" applyFont="1" applyBorder="1" applyAlignment="1" applyProtection="1">
      <alignment horizontal="left"/>
      <protection hidden="1"/>
    </xf>
    <xf numFmtId="165" fontId="4" fillId="8" borderId="16" xfId="1" applyFont="1" applyFill="1" applyBorder="1" applyAlignment="1" applyProtection="1">
      <alignment horizontal="center"/>
      <protection hidden="1"/>
    </xf>
    <xf numFmtId="167" fontId="4" fillId="0" borderId="19" xfId="0" applyNumberFormat="1" applyFont="1" applyBorder="1" applyAlignment="1" applyProtection="1">
      <alignment horizontal="center"/>
      <protection hidden="1"/>
    </xf>
    <xf numFmtId="165" fontId="4" fillId="0" borderId="20" xfId="1" applyFont="1" applyBorder="1" applyAlignment="1" applyProtection="1">
      <alignment horizontal="center"/>
      <protection hidden="1"/>
    </xf>
    <xf numFmtId="169" fontId="31" fillId="6" borderId="7" xfId="0" applyNumberFormat="1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hidden="1"/>
    </xf>
    <xf numFmtId="165" fontId="4" fillId="8" borderId="7" xfId="1" applyFont="1" applyFill="1" applyBorder="1" applyAlignment="1" applyProtection="1">
      <alignment horizontal="center"/>
      <protection hidden="1"/>
    </xf>
    <xf numFmtId="0" fontId="4" fillId="0" borderId="23" xfId="0" applyFont="1" applyBorder="1" applyAlignment="1" applyProtection="1">
      <alignment horizontal="left"/>
      <protection hidden="1"/>
    </xf>
    <xf numFmtId="0" fontId="4" fillId="0" borderId="1" xfId="0" applyFont="1" applyBorder="1" applyAlignment="1" applyProtection="1">
      <alignment horizontal="left"/>
      <protection hidden="1"/>
    </xf>
    <xf numFmtId="166" fontId="4" fillId="0" borderId="24" xfId="0" applyNumberFormat="1" applyFont="1" applyBorder="1" applyAlignment="1" applyProtection="1">
      <alignment horizontal="center"/>
      <protection hidden="1"/>
    </xf>
    <xf numFmtId="166" fontId="4" fillId="7" borderId="25" xfId="0" applyNumberFormat="1" applyFont="1" applyFill="1" applyBorder="1" applyAlignment="1" applyProtection="1">
      <alignment horizontal="center"/>
      <protection hidden="1"/>
    </xf>
    <xf numFmtId="0" fontId="4" fillId="0" borderId="26" xfId="0" applyFont="1" applyBorder="1" applyAlignment="1" applyProtection="1">
      <alignment horizontal="left"/>
      <protection hidden="1"/>
    </xf>
    <xf numFmtId="167" fontId="4" fillId="0" borderId="13" xfId="0" applyNumberFormat="1" applyFont="1" applyBorder="1" applyAlignment="1" applyProtection="1">
      <alignment horizontal="center"/>
      <protection hidden="1"/>
    </xf>
    <xf numFmtId="166" fontId="5" fillId="5" borderId="5" xfId="0" applyNumberFormat="1" applyFont="1" applyFill="1" applyBorder="1" applyAlignment="1" applyProtection="1">
      <alignment horizontal="center" vertical="center"/>
      <protection hidden="1"/>
    </xf>
    <xf numFmtId="0" fontId="5" fillId="5" borderId="13" xfId="0" applyFont="1" applyFill="1" applyBorder="1" applyAlignment="1" applyProtection="1">
      <alignment vertical="center"/>
      <protection hidden="1"/>
    </xf>
    <xf numFmtId="0" fontId="13" fillId="5" borderId="11" xfId="0" applyFont="1" applyFill="1" applyBorder="1" applyProtection="1">
      <protection hidden="1"/>
    </xf>
    <xf numFmtId="166" fontId="5" fillId="5" borderId="27" xfId="0" applyNumberFormat="1" applyFont="1" applyFill="1" applyBorder="1" applyAlignment="1" applyProtection="1">
      <alignment horizontal="center" vertical="center"/>
      <protection hidden="1"/>
    </xf>
    <xf numFmtId="0" fontId="5" fillId="5" borderId="19" xfId="0" applyFont="1" applyFill="1" applyBorder="1" applyAlignment="1" applyProtection="1">
      <alignment vertical="center"/>
      <protection hidden="1"/>
    </xf>
    <xf numFmtId="0" fontId="13" fillId="5" borderId="18" xfId="0" applyFont="1" applyFill="1" applyBorder="1" applyProtection="1">
      <protection hidden="1"/>
    </xf>
    <xf numFmtId="166" fontId="4" fillId="0" borderId="28" xfId="0" applyNumberFormat="1" applyFont="1" applyBorder="1" applyAlignment="1" applyProtection="1">
      <alignment horizontal="center"/>
      <protection hidden="1"/>
    </xf>
    <xf numFmtId="0" fontId="4" fillId="0" borderId="19" xfId="0" applyFont="1" applyBorder="1" applyAlignment="1" applyProtection="1">
      <alignment horizontal="left"/>
      <protection hidden="1"/>
    </xf>
    <xf numFmtId="0" fontId="4" fillId="0" borderId="28" xfId="0" applyFont="1" applyBorder="1" applyAlignment="1" applyProtection="1">
      <alignment horizontal="left"/>
      <protection hidden="1"/>
    </xf>
    <xf numFmtId="0" fontId="0" fillId="0" borderId="9" xfId="0" applyBorder="1" applyProtection="1">
      <protection hidden="1"/>
    </xf>
    <xf numFmtId="165" fontId="4" fillId="8" borderId="7" xfId="1" applyFont="1" applyFill="1" applyBorder="1" applyAlignment="1" applyProtection="1">
      <protection hidden="1"/>
    </xf>
    <xf numFmtId="167" fontId="4" fillId="0" borderId="29" xfId="0" applyNumberFormat="1" applyFont="1" applyFill="1" applyBorder="1" applyAlignment="1" applyProtection="1">
      <alignment horizontal="center"/>
      <protection hidden="1"/>
    </xf>
    <xf numFmtId="169" fontId="31" fillId="6" borderId="1" xfId="0" applyNumberFormat="1" applyFont="1" applyFill="1" applyBorder="1" applyAlignment="1" applyProtection="1">
      <alignment horizontal="center"/>
      <protection hidden="1"/>
    </xf>
    <xf numFmtId="166" fontId="4" fillId="0" borderId="29" xfId="0" applyNumberFormat="1" applyFont="1" applyBorder="1" applyAlignment="1" applyProtection="1">
      <alignment horizontal="left"/>
      <protection hidden="1"/>
    </xf>
    <xf numFmtId="0" fontId="0" fillId="0" borderId="28" xfId="0" applyBorder="1" applyProtection="1">
      <protection hidden="1"/>
    </xf>
    <xf numFmtId="0" fontId="0" fillId="0" borderId="22" xfId="0" applyBorder="1" applyProtection="1">
      <protection hidden="1"/>
    </xf>
    <xf numFmtId="167" fontId="4" fillId="0" borderId="12" xfId="0" applyNumberFormat="1" applyFont="1" applyFill="1" applyBorder="1" applyAlignment="1" applyProtection="1">
      <alignment horizontal="center"/>
      <protection hidden="1"/>
    </xf>
    <xf numFmtId="166" fontId="4" fillId="0" borderId="30" xfId="0" applyNumberFormat="1" applyFont="1" applyBorder="1" applyAlignment="1" applyProtection="1">
      <alignment horizontal="center"/>
      <protection hidden="1"/>
    </xf>
    <xf numFmtId="166" fontId="4" fillId="0" borderId="19" xfId="0" applyNumberFormat="1" applyFont="1" applyBorder="1" applyAlignment="1" applyProtection="1">
      <alignment horizontal="left"/>
      <protection hidden="1"/>
    </xf>
    <xf numFmtId="0" fontId="0" fillId="0" borderId="17" xfId="0" applyBorder="1" applyProtection="1">
      <protection hidden="1"/>
    </xf>
    <xf numFmtId="0" fontId="0" fillId="0" borderId="18" xfId="0" applyBorder="1" applyProtection="1">
      <protection hidden="1"/>
    </xf>
    <xf numFmtId="0" fontId="0" fillId="0" borderId="26" xfId="0" applyBorder="1" applyProtection="1">
      <protection hidden="1"/>
    </xf>
    <xf numFmtId="166" fontId="5" fillId="5" borderId="13" xfId="0" applyNumberFormat="1" applyFont="1" applyFill="1" applyBorder="1" applyAlignment="1" applyProtection="1">
      <alignment horizontal="center" vertical="center"/>
      <protection hidden="1"/>
    </xf>
    <xf numFmtId="0" fontId="5" fillId="5" borderId="1" xfId="0" applyFont="1" applyFill="1" applyBorder="1" applyAlignment="1" applyProtection="1">
      <alignment horizontal="center" vertical="center"/>
      <protection hidden="1"/>
    </xf>
    <xf numFmtId="0" fontId="5" fillId="5" borderId="16" xfId="0" applyFont="1" applyFill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center"/>
      <protection hidden="1"/>
    </xf>
    <xf numFmtId="167" fontId="4" fillId="0" borderId="29" xfId="0" applyNumberFormat="1" applyFont="1" applyBorder="1" applyAlignment="1" applyProtection="1">
      <alignment horizontal="center"/>
      <protection hidden="1"/>
    </xf>
    <xf numFmtId="0" fontId="4" fillId="0" borderId="28" xfId="0" applyFont="1" applyBorder="1" applyAlignment="1" applyProtection="1">
      <alignment horizontal="center"/>
      <protection hidden="1"/>
    </xf>
    <xf numFmtId="0" fontId="4" fillId="0" borderId="13" xfId="0" applyFont="1" applyBorder="1" applyAlignment="1" applyProtection="1">
      <alignment horizontal="left"/>
      <protection hidden="1"/>
    </xf>
    <xf numFmtId="0" fontId="4" fillId="0" borderId="11" xfId="0" applyFont="1" applyBorder="1" applyAlignment="1" applyProtection="1">
      <alignment horizontal="left"/>
      <protection hidden="1"/>
    </xf>
    <xf numFmtId="167" fontId="4" fillId="0" borderId="7" xfId="0" applyNumberFormat="1" applyFont="1" applyBorder="1" applyAlignment="1" applyProtection="1">
      <alignment horizontal="center"/>
      <protection hidden="1"/>
    </xf>
    <xf numFmtId="0" fontId="4" fillId="7" borderId="7" xfId="0" applyFont="1" applyFill="1" applyBorder="1" applyAlignment="1" applyProtection="1">
      <alignment horizontal="center"/>
      <protection hidden="1"/>
    </xf>
    <xf numFmtId="166" fontId="4" fillId="5" borderId="5" xfId="0" applyNumberFormat="1" applyFont="1" applyFill="1" applyBorder="1" applyAlignment="1" applyProtection="1">
      <alignment horizontal="center" vertical="center"/>
      <protection hidden="1"/>
    </xf>
    <xf numFmtId="166" fontId="4" fillId="5" borderId="25" xfId="0" applyNumberFormat="1" applyFont="1" applyFill="1" applyBorder="1" applyAlignment="1" applyProtection="1">
      <alignment horizontal="center" vertical="center"/>
      <protection hidden="1"/>
    </xf>
    <xf numFmtId="0" fontId="4" fillId="5" borderId="0" xfId="0" applyFont="1" applyFill="1" applyBorder="1" applyAlignment="1" applyProtection="1">
      <alignment vertical="center"/>
      <protection hidden="1"/>
    </xf>
    <xf numFmtId="0" fontId="4" fillId="5" borderId="11" xfId="0" applyFont="1" applyFill="1" applyBorder="1" applyAlignment="1" applyProtection="1">
      <alignment vertical="center"/>
      <protection hidden="1"/>
    </xf>
    <xf numFmtId="0" fontId="4" fillId="5" borderId="1" xfId="0" applyFont="1" applyFill="1" applyBorder="1" applyAlignment="1" applyProtection="1">
      <alignment horizontal="center" vertical="center"/>
      <protection hidden="1"/>
    </xf>
    <xf numFmtId="166" fontId="4" fillId="5" borderId="27" xfId="0" applyNumberFormat="1" applyFont="1" applyFill="1" applyBorder="1" applyAlignment="1" applyProtection="1">
      <alignment horizontal="center" vertical="center"/>
      <protection hidden="1"/>
    </xf>
    <xf numFmtId="0" fontId="0" fillId="5" borderId="16" xfId="0" applyFill="1" applyBorder="1" applyAlignment="1" applyProtection="1">
      <alignment vertical="center"/>
      <protection hidden="1"/>
    </xf>
    <xf numFmtId="0" fontId="4" fillId="5" borderId="17" xfId="0" applyFont="1" applyFill="1" applyBorder="1" applyAlignment="1" applyProtection="1">
      <alignment vertical="center"/>
      <protection hidden="1"/>
    </xf>
    <xf numFmtId="0" fontId="4" fillId="5" borderId="18" xfId="0" applyFont="1" applyFill="1" applyBorder="1" applyAlignment="1" applyProtection="1">
      <alignment vertical="center"/>
      <protection hidden="1"/>
    </xf>
    <xf numFmtId="0" fontId="4" fillId="5" borderId="16" xfId="0" applyFont="1" applyFill="1" applyBorder="1" applyAlignment="1" applyProtection="1">
      <alignment horizontal="center" vertical="center"/>
      <protection hidden="1"/>
    </xf>
    <xf numFmtId="166" fontId="4" fillId="0" borderId="7" xfId="0" applyNumberFormat="1" applyFont="1" applyBorder="1" applyAlignment="1" applyProtection="1">
      <alignment horizontal="center"/>
      <protection hidden="1"/>
    </xf>
    <xf numFmtId="166" fontId="4" fillId="0" borderId="1" xfId="0" applyNumberFormat="1" applyFont="1" applyBorder="1" applyAlignment="1" applyProtection="1">
      <alignment horizontal="center"/>
      <protection hidden="1"/>
    </xf>
    <xf numFmtId="167" fontId="4" fillId="0" borderId="12" xfId="0" applyNumberFormat="1" applyFont="1" applyBorder="1" applyAlignment="1" applyProtection="1">
      <alignment horizontal="center"/>
      <protection hidden="1"/>
    </xf>
    <xf numFmtId="166" fontId="4" fillId="5" borderId="30" xfId="0" applyNumberFormat="1" applyFont="1" applyFill="1" applyBorder="1" applyAlignment="1" applyProtection="1">
      <alignment horizontal="center" vertical="center"/>
      <protection hidden="1"/>
    </xf>
    <xf numFmtId="166" fontId="4" fillId="5" borderId="26" xfId="0" applyNumberFormat="1" applyFont="1" applyFill="1" applyBorder="1" applyAlignment="1" applyProtection="1">
      <alignment horizontal="center" vertical="center"/>
      <protection hidden="1"/>
    </xf>
    <xf numFmtId="0" fontId="4" fillId="5" borderId="26" xfId="0" applyFont="1" applyFill="1" applyBorder="1" applyAlignment="1" applyProtection="1">
      <alignment vertical="center"/>
      <protection hidden="1"/>
    </xf>
    <xf numFmtId="0" fontId="4" fillId="5" borderId="23" xfId="0" applyFont="1" applyFill="1" applyBorder="1" applyAlignment="1" applyProtection="1">
      <alignment vertical="center"/>
      <protection hidden="1"/>
    </xf>
    <xf numFmtId="0" fontId="4" fillId="0" borderId="15" xfId="0" applyFont="1" applyBorder="1" applyAlignment="1" applyProtection="1">
      <alignment horizontal="center"/>
      <protection hidden="1"/>
    </xf>
    <xf numFmtId="0" fontId="4" fillId="0" borderId="21" xfId="0" applyFont="1" applyBorder="1" applyAlignment="1" applyProtection="1">
      <alignment horizontal="center"/>
      <protection hidden="1"/>
    </xf>
    <xf numFmtId="0" fontId="4" fillId="0" borderId="12" xfId="0" applyFont="1" applyBorder="1" applyAlignment="1" applyProtection="1">
      <alignment horizontal="left"/>
      <protection hidden="1"/>
    </xf>
    <xf numFmtId="0" fontId="13" fillId="0" borderId="3" xfId="0" applyFont="1" applyBorder="1" applyAlignment="1" applyProtection="1">
      <protection hidden="1"/>
    </xf>
    <xf numFmtId="0" fontId="0" fillId="0" borderId="5" xfId="0" applyBorder="1" applyProtection="1"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0" fillId="0" borderId="33" xfId="0" applyBorder="1" applyProtection="1">
      <protection hidden="1"/>
    </xf>
    <xf numFmtId="0" fontId="0" fillId="0" borderId="34" xfId="0" applyBorder="1" applyProtection="1">
      <protection hidden="1"/>
    </xf>
    <xf numFmtId="165" fontId="0" fillId="0" borderId="0" xfId="1" applyFont="1" applyBorder="1" applyProtection="1">
      <protection hidden="1"/>
    </xf>
    <xf numFmtId="165" fontId="0" fillId="0" borderId="0" xfId="1" applyFont="1" applyProtection="1">
      <protection hidden="1"/>
    </xf>
    <xf numFmtId="0" fontId="0" fillId="0" borderId="13" xfId="0" applyBorder="1" applyProtection="1">
      <protection hidden="1"/>
    </xf>
    <xf numFmtId="166" fontId="5" fillId="5" borderId="21" xfId="0" applyNumberFormat="1" applyFont="1" applyFill="1" applyBorder="1" applyAlignment="1" applyProtection="1">
      <alignment horizontal="center"/>
      <protection hidden="1"/>
    </xf>
    <xf numFmtId="0" fontId="5" fillId="5" borderId="29" xfId="0" applyFont="1" applyFill="1" applyBorder="1" applyAlignment="1" applyProtection="1">
      <alignment horizontal="center"/>
      <protection hidden="1"/>
    </xf>
    <xf numFmtId="0" fontId="5" fillId="5" borderId="29" xfId="0" applyFont="1" applyFill="1" applyBorder="1" applyAlignment="1" applyProtection="1">
      <protection hidden="1"/>
    </xf>
    <xf numFmtId="2" fontId="5" fillId="5" borderId="22" xfId="0" applyNumberFormat="1" applyFont="1" applyFill="1" applyBorder="1" applyAlignment="1" applyProtection="1">
      <alignment horizontal="center"/>
      <protection hidden="1"/>
    </xf>
    <xf numFmtId="0" fontId="5" fillId="5" borderId="7" xfId="0" applyFont="1" applyFill="1" applyBorder="1" applyAlignment="1" applyProtection="1">
      <alignment horizontal="center"/>
      <protection hidden="1"/>
    </xf>
    <xf numFmtId="0" fontId="5" fillId="5" borderId="22" xfId="0" applyFont="1" applyFill="1" applyBorder="1" applyAlignment="1" applyProtection="1">
      <alignment horizontal="center" vertical="center" wrapText="1"/>
      <protection hidden="1"/>
    </xf>
    <xf numFmtId="0" fontId="5" fillId="5" borderId="7" xfId="0" applyFont="1" applyFill="1" applyBorder="1" applyAlignment="1" applyProtection="1">
      <alignment horizontal="center" wrapText="1"/>
      <protection hidden="1"/>
    </xf>
    <xf numFmtId="166" fontId="4" fillId="7" borderId="21" xfId="0" applyNumberFormat="1" applyFont="1" applyFill="1" applyBorder="1" applyAlignment="1" applyProtection="1">
      <alignment horizontal="center"/>
      <protection hidden="1"/>
    </xf>
    <xf numFmtId="169" fontId="4" fillId="6" borderId="29" xfId="0" applyNumberFormat="1" applyFont="1" applyFill="1" applyBorder="1" applyAlignment="1" applyProtection="1">
      <alignment horizontal="center"/>
      <protection hidden="1"/>
    </xf>
    <xf numFmtId="166" fontId="4" fillId="7" borderId="16" xfId="0" applyNumberFormat="1" applyFont="1" applyFill="1" applyBorder="1" applyAlignment="1" applyProtection="1">
      <alignment horizontal="center"/>
      <protection hidden="1"/>
    </xf>
    <xf numFmtId="0" fontId="4" fillId="0" borderId="16" xfId="0" applyFont="1" applyBorder="1" applyAlignment="1" applyProtection="1">
      <protection hidden="1"/>
    </xf>
    <xf numFmtId="167" fontId="4" fillId="7" borderId="7" xfId="0" applyNumberFormat="1" applyFont="1" applyFill="1" applyBorder="1" applyAlignment="1" applyProtection="1">
      <alignment horizontal="center"/>
      <protection hidden="1"/>
    </xf>
    <xf numFmtId="0" fontId="31" fillId="0" borderId="7" xfId="0" applyFont="1" applyBorder="1" applyAlignment="1" applyProtection="1">
      <alignment horizontal="center"/>
      <protection hidden="1"/>
    </xf>
    <xf numFmtId="165" fontId="31" fillId="0" borderId="7" xfId="1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protection hidden="1"/>
    </xf>
    <xf numFmtId="166" fontId="4" fillId="0" borderId="15" xfId="0" applyNumberFormat="1" applyFont="1" applyBorder="1" applyAlignment="1" applyProtection="1">
      <alignment horizontal="center"/>
      <protection hidden="1"/>
    </xf>
    <xf numFmtId="169" fontId="4" fillId="6" borderId="19" xfId="0" applyNumberFormat="1" applyFont="1" applyFill="1" applyBorder="1" applyAlignment="1" applyProtection="1">
      <alignment horizontal="center"/>
      <protection hidden="1"/>
    </xf>
    <xf numFmtId="166" fontId="4" fillId="0" borderId="16" xfId="0" applyNumberFormat="1" applyFont="1" applyBorder="1" applyAlignment="1" applyProtection="1">
      <alignment horizontal="center"/>
      <protection hidden="1"/>
    </xf>
    <xf numFmtId="164" fontId="4" fillId="8" borderId="16" xfId="3" applyNumberFormat="1" applyFont="1" applyFill="1" applyBorder="1" applyAlignment="1" applyProtection="1">
      <alignment horizontal="center"/>
      <protection hidden="1"/>
    </xf>
    <xf numFmtId="167" fontId="4" fillId="0" borderId="16" xfId="0" applyNumberFormat="1" applyFont="1" applyBorder="1" applyAlignment="1" applyProtection="1">
      <alignment horizontal="center"/>
      <protection hidden="1"/>
    </xf>
    <xf numFmtId="164" fontId="4" fillId="8" borderId="7" xfId="3" applyNumberFormat="1" applyFont="1" applyFill="1" applyBorder="1" applyAlignment="1" applyProtection="1">
      <alignment horizontal="center"/>
      <protection hidden="1"/>
    </xf>
    <xf numFmtId="0" fontId="0" fillId="7" borderId="0" xfId="0" applyFill="1" applyProtection="1">
      <protection hidden="1"/>
    </xf>
    <xf numFmtId="0" fontId="5" fillId="5" borderId="22" xfId="0" applyFont="1" applyFill="1" applyBorder="1" applyAlignment="1" applyProtection="1">
      <alignment horizontal="center" wrapText="1"/>
      <protection hidden="1"/>
    </xf>
    <xf numFmtId="0" fontId="41" fillId="0" borderId="0" xfId="0" applyFont="1" applyProtection="1">
      <protection hidden="1"/>
    </xf>
    <xf numFmtId="164" fontId="4" fillId="8" borderId="7" xfId="0" applyNumberFormat="1" applyFont="1" applyFill="1" applyBorder="1" applyAlignment="1" applyProtection="1">
      <alignment horizontal="center"/>
      <protection hidden="1"/>
    </xf>
    <xf numFmtId="169" fontId="4" fillId="6" borderId="12" xfId="0" applyNumberFormat="1" applyFont="1" applyFill="1" applyBorder="1" applyAlignment="1" applyProtection="1">
      <alignment horizontal="center"/>
      <protection hidden="1"/>
    </xf>
    <xf numFmtId="164" fontId="4" fillId="8" borderId="1" xfId="0" applyNumberFormat="1" applyFont="1" applyFill="1" applyBorder="1" applyAlignment="1" applyProtection="1">
      <alignment horizontal="center"/>
      <protection hidden="1"/>
    </xf>
    <xf numFmtId="167" fontId="4" fillId="0" borderId="1" xfId="0" applyNumberFormat="1" applyFont="1" applyBorder="1" applyAlignment="1" applyProtection="1">
      <alignment horizontal="center"/>
      <protection hidden="1"/>
    </xf>
    <xf numFmtId="0" fontId="31" fillId="0" borderId="1" xfId="0" applyFont="1" applyBorder="1" applyAlignment="1" applyProtection="1">
      <alignment horizontal="center"/>
      <protection hidden="1"/>
    </xf>
    <xf numFmtId="165" fontId="31" fillId="0" borderId="1" xfId="1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3" fillId="0" borderId="0" xfId="0" applyFont="1" applyAlignment="1" applyProtection="1">
      <alignment horizontal="right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164" fontId="12" fillId="0" borderId="7" xfId="0" applyNumberFormat="1" applyFont="1" applyFill="1" applyBorder="1" applyAlignment="1" applyProtection="1">
      <alignment horizontal="center"/>
      <protection hidden="1"/>
    </xf>
    <xf numFmtId="0" fontId="12" fillId="0" borderId="7" xfId="0" applyFont="1" applyBorder="1" applyAlignment="1" applyProtection="1">
      <alignment horizontal="center"/>
      <protection hidden="1"/>
    </xf>
    <xf numFmtId="169" fontId="12" fillId="6" borderId="7" xfId="0" applyNumberFormat="1" applyFont="1" applyFill="1" applyBorder="1" applyAlignment="1" applyProtection="1">
      <alignment horizontal="center"/>
      <protection hidden="1"/>
    </xf>
    <xf numFmtId="0" fontId="12" fillId="0" borderId="29" xfId="0" applyFont="1" applyBorder="1" applyAlignment="1" applyProtection="1">
      <protection hidden="1"/>
    </xf>
    <xf numFmtId="0" fontId="12" fillId="0" borderId="22" xfId="0" applyFont="1" applyBorder="1" applyProtection="1">
      <protection hidden="1"/>
    </xf>
    <xf numFmtId="165" fontId="12" fillId="8" borderId="22" xfId="1" applyFont="1" applyFill="1" applyBorder="1" applyProtection="1">
      <protection hidden="1"/>
    </xf>
    <xf numFmtId="167" fontId="12" fillId="0" borderId="22" xfId="0" applyNumberFormat="1" applyFont="1" applyBorder="1" applyAlignment="1" applyProtection="1">
      <alignment horizontal="center"/>
      <protection hidden="1"/>
    </xf>
    <xf numFmtId="0" fontId="12" fillId="0" borderId="1" xfId="0" applyFont="1" applyBorder="1" applyAlignment="1" applyProtection="1">
      <protection hidden="1"/>
    </xf>
    <xf numFmtId="0" fontId="12" fillId="0" borderId="1" xfId="0" applyFont="1" applyBorder="1" applyProtection="1">
      <protection hidden="1"/>
    </xf>
    <xf numFmtId="167" fontId="12" fillId="0" borderId="7" xfId="0" applyNumberFormat="1" applyFont="1" applyBorder="1" applyAlignment="1" applyProtection="1">
      <alignment horizontal="center"/>
      <protection hidden="1"/>
    </xf>
    <xf numFmtId="165" fontId="12" fillId="8" borderId="7" xfId="1" applyFont="1" applyFill="1" applyBorder="1" applyAlignment="1" applyProtection="1">
      <alignment horizontal="center"/>
      <protection hidden="1"/>
    </xf>
    <xf numFmtId="167" fontId="12" fillId="0" borderId="25" xfId="0" applyNumberFormat="1" applyFont="1" applyFill="1" applyBorder="1" applyAlignment="1" applyProtection="1">
      <alignment horizontal="center"/>
      <protection hidden="1"/>
    </xf>
    <xf numFmtId="169" fontId="12" fillId="11" borderId="22" xfId="0" applyNumberFormat="1" applyFont="1" applyFill="1" applyBorder="1" applyAlignment="1" applyProtection="1">
      <alignment horizontal="center"/>
      <protection hidden="1"/>
    </xf>
    <xf numFmtId="0" fontId="12" fillId="12" borderId="7" xfId="0" applyFont="1" applyFill="1" applyBorder="1" applyAlignment="1" applyProtection="1">
      <alignment horizontal="left"/>
      <protection hidden="1"/>
    </xf>
    <xf numFmtId="165" fontId="12" fillId="13" borderId="7" xfId="1" applyFont="1" applyFill="1" applyBorder="1" applyAlignment="1" applyProtection="1">
      <alignment horizontal="left"/>
      <protection hidden="1"/>
    </xf>
    <xf numFmtId="167" fontId="12" fillId="12" borderId="7" xfId="0" applyNumberFormat="1" applyFont="1" applyFill="1" applyBorder="1" applyAlignment="1" applyProtection="1">
      <alignment horizontal="center"/>
      <protection hidden="1"/>
    </xf>
    <xf numFmtId="0" fontId="12" fillId="0" borderId="7" xfId="0" applyFont="1" applyBorder="1" applyProtection="1">
      <protection hidden="1"/>
    </xf>
    <xf numFmtId="0" fontId="12" fillId="0" borderId="7" xfId="0" applyFont="1" applyBorder="1" applyAlignment="1" applyProtection="1">
      <alignment horizontal="left"/>
      <protection hidden="1"/>
    </xf>
    <xf numFmtId="169" fontId="12" fillId="6" borderId="22" xfId="0" applyNumberFormat="1" applyFont="1" applyFill="1" applyBorder="1" applyAlignment="1" applyProtection="1">
      <alignment horizontal="center"/>
      <protection hidden="1"/>
    </xf>
    <xf numFmtId="0" fontId="12" fillId="0" borderId="1" xfId="0" applyFont="1" applyBorder="1" applyAlignment="1" applyProtection="1">
      <alignment horizontal="center"/>
      <protection hidden="1"/>
    </xf>
    <xf numFmtId="167" fontId="12" fillId="0" borderId="7" xfId="0" applyNumberFormat="1" applyFont="1" applyFill="1" applyBorder="1" applyAlignment="1" applyProtection="1">
      <alignment horizontal="center"/>
      <protection hidden="1"/>
    </xf>
    <xf numFmtId="169" fontId="12" fillId="6" borderId="23" xfId="0" applyNumberFormat="1" applyFont="1" applyFill="1" applyBorder="1" applyAlignment="1" applyProtection="1">
      <alignment horizontal="center"/>
      <protection hidden="1"/>
    </xf>
    <xf numFmtId="165" fontId="12" fillId="8" borderId="1" xfId="1" applyFont="1" applyFill="1" applyBorder="1" applyAlignment="1" applyProtection="1">
      <alignment horizontal="center"/>
      <protection hidden="1"/>
    </xf>
    <xf numFmtId="167" fontId="12" fillId="0" borderId="1" xfId="0" applyNumberFormat="1" applyFont="1" applyBorder="1" applyAlignment="1" applyProtection="1">
      <alignment horizontal="center"/>
      <protection hidden="1"/>
    </xf>
    <xf numFmtId="165" fontId="12" fillId="8" borderId="7" xfId="1" applyFont="1" applyFill="1" applyBorder="1" applyProtection="1">
      <protection hidden="1"/>
    </xf>
    <xf numFmtId="167" fontId="12" fillId="7" borderId="7" xfId="0" applyNumberFormat="1" applyFont="1" applyFill="1" applyBorder="1" applyAlignment="1" applyProtection="1">
      <alignment horizontal="center"/>
      <protection hidden="1"/>
    </xf>
    <xf numFmtId="0" fontId="52" fillId="0" borderId="7" xfId="0" applyFont="1" applyBorder="1" applyAlignment="1" applyProtection="1">
      <alignment horizontal="left" vertical="center"/>
      <protection hidden="1"/>
    </xf>
    <xf numFmtId="165" fontId="52" fillId="8" borderId="7" xfId="1" applyFont="1" applyFill="1" applyBorder="1" applyAlignment="1" applyProtection="1">
      <alignment horizontal="center" vertical="center"/>
      <protection hidden="1"/>
    </xf>
    <xf numFmtId="165" fontId="12" fillId="8" borderId="16" xfId="1" applyFont="1" applyFill="1" applyBorder="1" applyProtection="1">
      <protection hidden="1"/>
    </xf>
    <xf numFmtId="169" fontId="12" fillId="6" borderId="1" xfId="0" applyNumberFormat="1" applyFont="1" applyFill="1" applyBorder="1" applyAlignment="1" applyProtection="1">
      <alignment horizontal="center"/>
      <protection hidden="1"/>
    </xf>
    <xf numFmtId="0" fontId="12" fillId="0" borderId="0" xfId="0" applyFont="1" applyBorder="1" applyProtection="1">
      <protection hidden="1"/>
    </xf>
    <xf numFmtId="0" fontId="7" fillId="0" borderId="0" xfId="0" applyFont="1" applyBorder="1" applyAlignment="1" applyProtection="1">
      <protection hidden="1"/>
    </xf>
    <xf numFmtId="165" fontId="12" fillId="0" borderId="0" xfId="1" applyFont="1" applyBorder="1" applyProtection="1">
      <protection hidden="1"/>
    </xf>
    <xf numFmtId="0" fontId="12" fillId="7" borderId="0" xfId="0" applyFont="1" applyFill="1" applyBorder="1" applyProtection="1">
      <protection hidden="1"/>
    </xf>
    <xf numFmtId="0" fontId="12" fillId="0" borderId="0" xfId="0" applyFont="1" applyBorder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169" fontId="0" fillId="0" borderId="0" xfId="0" applyNumberFormat="1" applyProtection="1">
      <protection hidden="1"/>
    </xf>
    <xf numFmtId="0" fontId="12" fillId="0" borderId="7" xfId="0" applyFont="1" applyBorder="1" applyAlignment="1" applyProtection="1">
      <alignment horizontal="center"/>
      <protection locked="0"/>
    </xf>
    <xf numFmtId="0" fontId="12" fillId="0" borderId="25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31" fillId="0" borderId="7" xfId="0" applyNumberFormat="1" applyFont="1" applyFill="1" applyBorder="1" applyAlignment="1" applyProtection="1">
      <alignment horizontal="center"/>
      <protection locked="0"/>
    </xf>
    <xf numFmtId="0" fontId="31" fillId="7" borderId="7" xfId="0" applyNumberFormat="1" applyFont="1" applyFill="1" applyBorder="1" applyAlignment="1" applyProtection="1">
      <alignment horizontal="center"/>
      <protection locked="0"/>
    </xf>
    <xf numFmtId="0" fontId="31" fillId="0" borderId="7" xfId="0" applyNumberFormat="1" applyFont="1" applyBorder="1" applyAlignment="1" applyProtection="1">
      <alignment horizontal="center"/>
      <protection locked="0"/>
    </xf>
    <xf numFmtId="0" fontId="31" fillId="0" borderId="0" xfId="0" applyFont="1" applyProtection="1">
      <protection hidden="1"/>
    </xf>
    <xf numFmtId="0" fontId="4" fillId="7" borderId="0" xfId="0" applyFont="1" applyFill="1" applyAlignment="1" applyProtection="1">
      <alignment horizontal="center"/>
      <protection hidden="1"/>
    </xf>
    <xf numFmtId="0" fontId="31" fillId="0" borderId="0" xfId="0" applyFont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5" fillId="5" borderId="15" xfId="0" applyFont="1" applyFill="1" applyBorder="1" applyAlignment="1" applyProtection="1">
      <alignment horizontal="center" wrapText="1"/>
      <protection hidden="1"/>
    </xf>
    <xf numFmtId="0" fontId="5" fillId="5" borderId="16" xfId="0" applyFont="1" applyFill="1" applyBorder="1" applyAlignment="1" applyProtection="1">
      <alignment horizontal="center" wrapText="1"/>
      <protection hidden="1"/>
    </xf>
    <xf numFmtId="0" fontId="5" fillId="5" borderId="16" xfId="0" applyFont="1" applyFill="1" applyBorder="1" applyAlignment="1" applyProtection="1">
      <alignment horizontal="left" wrapText="1"/>
      <protection hidden="1"/>
    </xf>
    <xf numFmtId="0" fontId="47" fillId="5" borderId="16" xfId="0" applyFont="1" applyFill="1" applyBorder="1" applyAlignment="1" applyProtection="1">
      <alignment horizontal="center" wrapText="1"/>
      <protection hidden="1"/>
    </xf>
    <xf numFmtId="0" fontId="5" fillId="10" borderId="7" xfId="0" applyFont="1" applyFill="1" applyBorder="1" applyAlignment="1" applyProtection="1">
      <alignment horizontal="center" wrapText="1"/>
      <protection hidden="1"/>
    </xf>
    <xf numFmtId="0" fontId="5" fillId="5" borderId="31" xfId="0" applyFont="1" applyFill="1" applyBorder="1" applyAlignment="1" applyProtection="1">
      <alignment horizontal="center" wrapText="1"/>
      <protection hidden="1"/>
    </xf>
    <xf numFmtId="0" fontId="5" fillId="5" borderId="7" xfId="0" applyFont="1" applyFill="1" applyBorder="1" applyAlignment="1" applyProtection="1">
      <alignment horizontal="left" wrapText="1"/>
      <protection hidden="1"/>
    </xf>
    <xf numFmtId="169" fontId="4" fillId="6" borderId="7" xfId="0" applyNumberFormat="1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center" wrapText="1"/>
      <protection hidden="1"/>
    </xf>
    <xf numFmtId="167" fontId="4" fillId="0" borderId="7" xfId="0" applyNumberFormat="1" applyFont="1" applyFill="1" applyBorder="1" applyAlignment="1" applyProtection="1">
      <alignment horizontal="center"/>
      <protection hidden="1"/>
    </xf>
    <xf numFmtId="167" fontId="31" fillId="0" borderId="7" xfId="0" applyNumberFormat="1" applyFont="1" applyFill="1" applyBorder="1" applyAlignment="1" applyProtection="1">
      <alignment horizontal="center"/>
      <protection hidden="1"/>
    </xf>
    <xf numFmtId="0" fontId="4" fillId="10" borderId="7" xfId="0" applyFont="1" applyFill="1" applyBorder="1" applyProtection="1">
      <protection hidden="1"/>
    </xf>
    <xf numFmtId="0" fontId="23" fillId="0" borderId="7" xfId="0" applyFont="1" applyFill="1" applyBorder="1" applyAlignment="1" applyProtection="1">
      <alignment horizontal="center"/>
      <protection hidden="1"/>
    </xf>
    <xf numFmtId="164" fontId="11" fillId="8" borderId="7" xfId="0" applyNumberFormat="1" applyFont="1" applyFill="1" applyBorder="1" applyAlignment="1" applyProtection="1">
      <alignment horizontal="center"/>
      <protection hidden="1"/>
    </xf>
    <xf numFmtId="0" fontId="23" fillId="0" borderId="7" xfId="0" applyFont="1" applyFill="1" applyBorder="1" applyProtection="1">
      <protection hidden="1"/>
    </xf>
    <xf numFmtId="0" fontId="11" fillId="7" borderId="7" xfId="0" applyFont="1" applyFill="1" applyBorder="1" applyProtection="1">
      <protection hidden="1"/>
    </xf>
    <xf numFmtId="0" fontId="11" fillId="7" borderId="7" xfId="0" applyFont="1" applyFill="1" applyBorder="1" applyAlignment="1" applyProtection="1">
      <alignment horizontal="center"/>
      <protection hidden="1"/>
    </xf>
    <xf numFmtId="167" fontId="11" fillId="0" borderId="7" xfId="0" applyNumberFormat="1" applyFont="1" applyFill="1" applyBorder="1" applyAlignment="1" applyProtection="1">
      <alignment horizontal="center"/>
      <protection hidden="1"/>
    </xf>
    <xf numFmtId="0" fontId="11" fillId="10" borderId="7" xfId="0" applyFont="1" applyFill="1" applyBorder="1" applyProtection="1">
      <protection hidden="1"/>
    </xf>
    <xf numFmtId="0" fontId="11" fillId="0" borderId="7" xfId="0" applyFont="1" applyFill="1" applyBorder="1" applyAlignment="1" applyProtection="1">
      <alignment horizontal="center"/>
      <protection hidden="1"/>
    </xf>
    <xf numFmtId="167" fontId="11" fillId="7" borderId="7" xfId="0" applyNumberFormat="1" applyFont="1" applyFill="1" applyBorder="1" applyAlignment="1" applyProtection="1">
      <alignment horizontal="center"/>
      <protection hidden="1"/>
    </xf>
    <xf numFmtId="0" fontId="11" fillId="7" borderId="21" xfId="0" applyFont="1" applyFill="1" applyBorder="1" applyAlignment="1" applyProtection="1">
      <alignment horizontal="center"/>
      <protection hidden="1"/>
    </xf>
    <xf numFmtId="0" fontId="4" fillId="0" borderId="7" xfId="0" applyFont="1" applyFill="1" applyBorder="1" applyProtection="1">
      <protection hidden="1"/>
    </xf>
    <xf numFmtId="0" fontId="4" fillId="0" borderId="7" xfId="0" applyFont="1" applyFill="1" applyBorder="1" applyAlignment="1" applyProtection="1">
      <alignment horizontal="center"/>
      <protection hidden="1"/>
    </xf>
    <xf numFmtId="0" fontId="4" fillId="7" borderId="21" xfId="0" applyFont="1" applyFill="1" applyBorder="1" applyAlignment="1" applyProtection="1">
      <alignment horizontal="center"/>
      <protection hidden="1"/>
    </xf>
    <xf numFmtId="0" fontId="11" fillId="0" borderId="7" xfId="0" applyFont="1" applyFill="1" applyBorder="1" applyProtection="1">
      <protection hidden="1"/>
    </xf>
    <xf numFmtId="0" fontId="4" fillId="0" borderId="7" xfId="0" applyFont="1" applyBorder="1" applyProtection="1">
      <protection hidden="1"/>
    </xf>
    <xf numFmtId="0" fontId="11" fillId="0" borderId="7" xfId="0" applyFont="1" applyBorder="1" applyAlignment="1" applyProtection="1">
      <alignment horizontal="center"/>
      <protection hidden="1"/>
    </xf>
    <xf numFmtId="167" fontId="11" fillId="0" borderId="7" xfId="0" applyNumberFormat="1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center"/>
      <protection hidden="1"/>
    </xf>
    <xf numFmtId="0" fontId="11" fillId="10" borderId="16" xfId="0" applyFont="1" applyFill="1" applyBorder="1" applyProtection="1">
      <protection hidden="1"/>
    </xf>
    <xf numFmtId="0" fontId="5" fillId="5" borderId="21" xfId="0" applyFont="1" applyFill="1" applyBorder="1" applyAlignment="1" applyProtection="1">
      <alignment horizontal="center" wrapText="1"/>
      <protection hidden="1"/>
    </xf>
    <xf numFmtId="0" fontId="47" fillId="5" borderId="7" xfId="0" applyFont="1" applyFill="1" applyBorder="1" applyAlignment="1" applyProtection="1">
      <alignment horizontal="center" wrapText="1"/>
      <protection hidden="1"/>
    </xf>
    <xf numFmtId="166" fontId="11" fillId="7" borderId="7" xfId="0" applyNumberFormat="1" applyFont="1" applyFill="1" applyBorder="1" applyAlignment="1" applyProtection="1">
      <alignment horizontal="center"/>
      <protection hidden="1"/>
    </xf>
    <xf numFmtId="0" fontId="11" fillId="0" borderId="7" xfId="0" applyFont="1" applyBorder="1" applyProtection="1">
      <protection hidden="1"/>
    </xf>
    <xf numFmtId="0" fontId="4" fillId="7" borderId="7" xfId="0" applyFont="1" applyFill="1" applyBorder="1" applyProtection="1">
      <protection hidden="1"/>
    </xf>
    <xf numFmtId="0" fontId="14" fillId="0" borderId="0" xfId="0" applyFont="1" applyProtection="1">
      <protection hidden="1"/>
    </xf>
    <xf numFmtId="166" fontId="11" fillId="7" borderId="16" xfId="0" applyNumberFormat="1" applyFont="1" applyFill="1" applyBorder="1" applyAlignment="1" applyProtection="1">
      <alignment horizontal="center"/>
      <protection hidden="1"/>
    </xf>
    <xf numFmtId="169" fontId="4" fillId="6" borderId="20" xfId="0" applyNumberFormat="1" applyFont="1" applyFill="1" applyBorder="1" applyAlignment="1" applyProtection="1">
      <alignment horizontal="center"/>
      <protection hidden="1"/>
    </xf>
    <xf numFmtId="0" fontId="11" fillId="0" borderId="16" xfId="0" applyFont="1" applyBorder="1" applyProtection="1">
      <protection hidden="1"/>
    </xf>
    <xf numFmtId="0" fontId="11" fillId="0" borderId="16" xfId="0" applyFont="1" applyBorder="1" applyAlignment="1" applyProtection="1">
      <alignment horizontal="center"/>
      <protection hidden="1"/>
    </xf>
    <xf numFmtId="164" fontId="4" fillId="8" borderId="16" xfId="0" applyNumberFormat="1" applyFont="1" applyFill="1" applyBorder="1" applyAlignment="1" applyProtection="1">
      <alignment horizontal="center"/>
      <protection hidden="1"/>
    </xf>
    <xf numFmtId="167" fontId="11" fillId="7" borderId="16" xfId="0" applyNumberFormat="1" applyFont="1" applyFill="1" applyBorder="1" applyAlignment="1" applyProtection="1">
      <alignment horizontal="center"/>
      <protection hidden="1"/>
    </xf>
    <xf numFmtId="169" fontId="0" fillId="6" borderId="31" xfId="0" applyNumberFormat="1" applyFill="1" applyBorder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0" fontId="4" fillId="14" borderId="7" xfId="0" applyFont="1" applyFill="1" applyBorder="1" applyAlignment="1" applyProtection="1">
      <alignment horizontal="center"/>
      <protection hidden="1"/>
    </xf>
    <xf numFmtId="167" fontId="11" fillId="0" borderId="7" xfId="0" applyNumberFormat="1" applyFont="1" applyBorder="1" applyProtection="1">
      <protection hidden="1"/>
    </xf>
    <xf numFmtId="2" fontId="11" fillId="0" borderId="7" xfId="0" applyNumberFormat="1" applyFont="1" applyBorder="1" applyAlignment="1" applyProtection="1">
      <alignment horizontal="center"/>
      <protection hidden="1"/>
    </xf>
    <xf numFmtId="0" fontId="0" fillId="0" borderId="7" xfId="0" applyBorder="1" applyProtection="1">
      <protection hidden="1"/>
    </xf>
    <xf numFmtId="0" fontId="11" fillId="0" borderId="1" xfId="0" applyFont="1" applyBorder="1" applyAlignment="1" applyProtection="1">
      <alignment horizontal="center"/>
      <protection hidden="1"/>
    </xf>
    <xf numFmtId="0" fontId="11" fillId="0" borderId="1" xfId="0" applyFont="1" applyBorder="1" applyProtection="1">
      <protection hidden="1"/>
    </xf>
    <xf numFmtId="166" fontId="0" fillId="0" borderId="0" xfId="0" applyNumberFormat="1" applyBorder="1" applyProtection="1">
      <protection hidden="1"/>
    </xf>
    <xf numFmtId="0" fontId="31" fillId="0" borderId="0" xfId="0" applyFont="1" applyBorder="1" applyProtection="1">
      <protection hidden="1"/>
    </xf>
    <xf numFmtId="0" fontId="31" fillId="0" borderId="0" xfId="0" applyFont="1" applyBorder="1" applyAlignment="1" applyProtection="1">
      <alignment horizontal="center"/>
      <protection hidden="1"/>
    </xf>
    <xf numFmtId="0" fontId="6" fillId="0" borderId="0" xfId="2" applyFont="1" applyBorder="1" applyAlignment="1" applyProtection="1">
      <protection hidden="1"/>
    </xf>
    <xf numFmtId="166" fontId="0" fillId="0" borderId="0" xfId="0" applyNumberFormat="1" applyProtection="1">
      <protection hidden="1"/>
    </xf>
    <xf numFmtId="0" fontId="11" fillId="0" borderId="7" xfId="0" applyNumberFormat="1" applyFont="1" applyFill="1" applyBorder="1" applyAlignment="1" applyProtection="1">
      <alignment horizontal="center"/>
      <protection locked="0"/>
    </xf>
    <xf numFmtId="0" fontId="11" fillId="0" borderId="7" xfId="0" applyNumberFormat="1" applyFont="1" applyBorder="1" applyAlignment="1" applyProtection="1">
      <alignment horizontal="center"/>
      <protection locked="0"/>
    </xf>
    <xf numFmtId="0" fontId="11" fillId="0" borderId="1" xfId="0" applyNumberFormat="1" applyFont="1" applyBorder="1" applyAlignment="1" applyProtection="1">
      <alignment horizontal="center"/>
      <protection locked="0"/>
    </xf>
    <xf numFmtId="0" fontId="11" fillId="0" borderId="16" xfId="0" applyNumberFormat="1" applyFont="1" applyFill="1" applyBorder="1" applyAlignment="1" applyProtection="1">
      <alignment horizontal="center"/>
      <protection locked="0"/>
    </xf>
    <xf numFmtId="0" fontId="11" fillId="0" borderId="38" xfId="0" applyNumberFormat="1" applyFont="1" applyFill="1" applyBorder="1" applyAlignment="1" applyProtection="1">
      <alignment horizontal="center"/>
      <protection locked="0"/>
    </xf>
    <xf numFmtId="169" fontId="11" fillId="6" borderId="7" xfId="0" applyNumberFormat="1" applyFont="1" applyFill="1" applyBorder="1" applyAlignment="1" applyProtection="1">
      <alignment horizontal="center"/>
      <protection hidden="1"/>
    </xf>
    <xf numFmtId="169" fontId="11" fillId="6" borderId="29" xfId="0" applyNumberFormat="1" applyFont="1" applyFill="1" applyBorder="1" applyAlignment="1" applyProtection="1">
      <alignment horizontal="right"/>
      <protection hidden="1"/>
    </xf>
    <xf numFmtId="0" fontId="11" fillId="0" borderId="21" xfId="0" applyFont="1" applyFill="1" applyBorder="1" applyAlignment="1" applyProtection="1">
      <alignment horizontal="center"/>
      <protection hidden="1"/>
    </xf>
    <xf numFmtId="0" fontId="11" fillId="7" borderId="24" xfId="0" applyFont="1" applyFill="1" applyBorder="1" applyAlignment="1" applyProtection="1">
      <alignment horizontal="center"/>
      <protection hidden="1"/>
    </xf>
    <xf numFmtId="169" fontId="11" fillId="6" borderId="1" xfId="0" applyNumberFormat="1" applyFont="1" applyFill="1" applyBorder="1" applyAlignment="1" applyProtection="1">
      <alignment horizontal="center"/>
      <protection hidden="1"/>
    </xf>
    <xf numFmtId="0" fontId="11" fillId="0" borderId="1" xfId="0" applyFont="1" applyFill="1" applyBorder="1" applyProtection="1">
      <protection hidden="1"/>
    </xf>
    <xf numFmtId="167" fontId="11" fillId="0" borderId="1" xfId="0" applyNumberFormat="1" applyFont="1" applyBorder="1" applyAlignment="1" applyProtection="1">
      <alignment horizontal="center"/>
      <protection hidden="1"/>
    </xf>
    <xf numFmtId="0" fontId="11" fillId="7" borderId="1" xfId="0" applyFont="1" applyFill="1" applyBorder="1" applyAlignment="1" applyProtection="1">
      <alignment horizontal="center"/>
      <protection hidden="1"/>
    </xf>
    <xf numFmtId="169" fontId="11" fillId="6" borderId="12" xfId="0" applyNumberFormat="1" applyFont="1" applyFill="1" applyBorder="1" applyAlignment="1" applyProtection="1">
      <alignment horizontal="right"/>
      <protection hidden="1"/>
    </xf>
    <xf numFmtId="0" fontId="11" fillId="7" borderId="15" xfId="0" applyFont="1" applyFill="1" applyBorder="1" applyAlignment="1" applyProtection="1">
      <alignment horizontal="center"/>
      <protection hidden="1"/>
    </xf>
    <xf numFmtId="169" fontId="11" fillId="6" borderId="16" xfId="0" applyNumberFormat="1" applyFont="1" applyFill="1" applyBorder="1" applyAlignment="1" applyProtection="1">
      <alignment horizontal="center"/>
      <protection hidden="1"/>
    </xf>
    <xf numFmtId="0" fontId="31" fillId="0" borderId="16" xfId="0" applyFont="1" applyBorder="1" applyAlignment="1" applyProtection="1">
      <alignment horizontal="center"/>
      <protection hidden="1"/>
    </xf>
    <xf numFmtId="167" fontId="4" fillId="0" borderId="16" xfId="0" applyNumberFormat="1" applyFont="1" applyFill="1" applyBorder="1" applyAlignment="1" applyProtection="1">
      <alignment horizontal="center"/>
      <protection hidden="1"/>
    </xf>
    <xf numFmtId="169" fontId="11" fillId="6" borderId="16" xfId="0" applyNumberFormat="1" applyFont="1" applyFill="1" applyBorder="1" applyAlignment="1" applyProtection="1">
      <alignment horizontal="right"/>
      <protection hidden="1"/>
    </xf>
    <xf numFmtId="0" fontId="4" fillId="0" borderId="16" xfId="0" applyFont="1" applyBorder="1" applyAlignment="1" applyProtection="1">
      <alignment horizontal="center"/>
      <protection hidden="1"/>
    </xf>
    <xf numFmtId="169" fontId="11" fillId="6" borderId="7" xfId="0" applyNumberFormat="1" applyFont="1" applyFill="1" applyBorder="1" applyAlignment="1" applyProtection="1">
      <alignment horizontal="right"/>
      <protection hidden="1"/>
    </xf>
    <xf numFmtId="0" fontId="11" fillId="0" borderId="21" xfId="0" applyFont="1" applyBorder="1" applyAlignment="1" applyProtection="1">
      <alignment horizontal="center"/>
      <protection hidden="1"/>
    </xf>
    <xf numFmtId="0" fontId="24" fillId="0" borderId="21" xfId="0" applyFont="1" applyFill="1" applyBorder="1" applyAlignment="1" applyProtection="1">
      <alignment horizontal="center" wrapText="1"/>
      <protection hidden="1"/>
    </xf>
    <xf numFmtId="0" fontId="11" fillId="0" borderId="7" xfId="0" applyFont="1" applyBorder="1" applyAlignment="1" applyProtection="1">
      <alignment horizontal="left"/>
      <protection hidden="1"/>
    </xf>
    <xf numFmtId="0" fontId="0" fillId="10" borderId="7" xfId="0" applyFill="1" applyBorder="1" applyProtection="1">
      <protection hidden="1"/>
    </xf>
    <xf numFmtId="0" fontId="11" fillId="0" borderId="39" xfId="0" applyFont="1" applyBorder="1" applyAlignment="1" applyProtection="1">
      <alignment horizontal="center"/>
      <protection hidden="1"/>
    </xf>
    <xf numFmtId="0" fontId="11" fillId="0" borderId="38" xfId="0" applyFont="1" applyBorder="1" applyProtection="1">
      <protection hidden="1"/>
    </xf>
    <xf numFmtId="0" fontId="4" fillId="0" borderId="38" xfId="0" applyFont="1" applyBorder="1" applyAlignment="1" applyProtection="1">
      <alignment horizontal="center"/>
      <protection hidden="1"/>
    </xf>
    <xf numFmtId="167" fontId="4" fillId="0" borderId="38" xfId="0" applyNumberFormat="1" applyFont="1" applyBorder="1" applyAlignment="1" applyProtection="1">
      <alignment horizontal="center"/>
      <protection hidden="1"/>
    </xf>
    <xf numFmtId="0" fontId="11" fillId="0" borderId="38" xfId="0" applyFont="1" applyBorder="1" applyAlignment="1" applyProtection="1">
      <alignment horizontal="center"/>
      <protection hidden="1"/>
    </xf>
    <xf numFmtId="169" fontId="11" fillId="6" borderId="38" xfId="0" applyNumberFormat="1" applyFont="1" applyFill="1" applyBorder="1" applyAlignment="1" applyProtection="1">
      <alignment horizontal="right"/>
      <protection hidden="1"/>
    </xf>
    <xf numFmtId="0" fontId="4" fillId="0" borderId="38" xfId="0" applyFont="1" applyBorder="1" applyProtection="1">
      <protection hidden="1"/>
    </xf>
    <xf numFmtId="0" fontId="0" fillId="0" borderId="6" xfId="0" applyBorder="1" applyAlignment="1" applyProtection="1">
      <alignment horizontal="center"/>
      <protection hidden="1"/>
    </xf>
    <xf numFmtId="0" fontId="4" fillId="0" borderId="7" xfId="0" applyNumberFormat="1" applyFont="1" applyFill="1" applyBorder="1" applyAlignment="1" applyProtection="1">
      <alignment horizontal="center"/>
      <protection locked="0"/>
    </xf>
    <xf numFmtId="0" fontId="4" fillId="0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Alignment="1" applyProtection="1">
      <alignment horizontal="center"/>
      <protection hidden="1"/>
    </xf>
    <xf numFmtId="0" fontId="5" fillId="5" borderId="16" xfId="0" applyNumberFormat="1" applyFont="1" applyFill="1" applyBorder="1" applyAlignment="1" applyProtection="1">
      <alignment horizontal="center" wrapText="1"/>
      <protection hidden="1"/>
    </xf>
    <xf numFmtId="0" fontId="5" fillId="15" borderId="17" xfId="0" applyFont="1" applyFill="1" applyBorder="1" applyAlignment="1" applyProtection="1">
      <alignment horizontal="center" wrapText="1"/>
      <protection hidden="1"/>
    </xf>
    <xf numFmtId="0" fontId="5" fillId="5" borderId="20" xfId="0" applyFont="1" applyFill="1" applyBorder="1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centerContinuous" wrapText="1"/>
      <protection hidden="1"/>
    </xf>
    <xf numFmtId="169" fontId="4" fillId="6" borderId="7" xfId="0" applyNumberFormat="1" applyFont="1" applyFill="1" applyBorder="1" applyAlignment="1" applyProtection="1">
      <alignment horizontal="center" wrapText="1"/>
      <protection hidden="1"/>
    </xf>
    <xf numFmtId="164" fontId="4" fillId="8" borderId="7" xfId="0" applyNumberFormat="1" applyFont="1" applyFill="1" applyBorder="1" applyAlignment="1" applyProtection="1">
      <alignment horizontal="center" wrapText="1"/>
      <protection hidden="1"/>
    </xf>
    <xf numFmtId="167" fontId="4" fillId="15" borderId="7" xfId="0" applyNumberFormat="1" applyFont="1" applyFill="1" applyBorder="1" applyAlignment="1" applyProtection="1">
      <alignment horizontal="center"/>
      <protection hidden="1"/>
    </xf>
    <xf numFmtId="169" fontId="4" fillId="6" borderId="31" xfId="0" applyNumberFormat="1" applyFont="1" applyFill="1" applyBorder="1" applyAlignment="1" applyProtection="1">
      <alignment horizontal="center" wrapText="1"/>
      <protection hidden="1"/>
    </xf>
    <xf numFmtId="0" fontId="5" fillId="15" borderId="7" xfId="0" applyFont="1" applyFill="1" applyBorder="1" applyAlignment="1" applyProtection="1">
      <alignment horizontal="center" wrapText="1"/>
      <protection hidden="1"/>
    </xf>
    <xf numFmtId="0" fontId="11" fillId="0" borderId="24" xfId="0" applyFont="1" applyBorder="1" applyAlignment="1" applyProtection="1">
      <alignment horizontal="center"/>
      <protection hidden="1"/>
    </xf>
    <xf numFmtId="169" fontId="4" fillId="6" borderId="1" xfId="0" applyNumberFormat="1" applyFont="1" applyFill="1" applyBorder="1" applyAlignment="1" applyProtection="1">
      <alignment horizontal="center" wrapText="1"/>
      <protection hidden="1"/>
    </xf>
    <xf numFmtId="0" fontId="4" fillId="0" borderId="1" xfId="0" applyFont="1" applyBorder="1" applyProtection="1">
      <protection hidden="1"/>
    </xf>
    <xf numFmtId="164" fontId="4" fillId="8" borderId="1" xfId="0" applyNumberFormat="1" applyFont="1" applyFill="1" applyBorder="1" applyAlignment="1" applyProtection="1">
      <alignment horizontal="center" wrapText="1"/>
      <protection hidden="1"/>
    </xf>
    <xf numFmtId="167" fontId="4" fillId="0" borderId="1" xfId="0" applyNumberFormat="1" applyFont="1" applyFill="1" applyBorder="1" applyAlignment="1" applyProtection="1">
      <alignment horizontal="center"/>
      <protection hidden="1"/>
    </xf>
    <xf numFmtId="167" fontId="4" fillId="15" borderId="1" xfId="0" applyNumberFormat="1" applyFont="1" applyFill="1" applyBorder="1" applyAlignment="1" applyProtection="1">
      <alignment horizontal="center"/>
      <protection hidden="1"/>
    </xf>
    <xf numFmtId="169" fontId="4" fillId="6" borderId="14" xfId="0" applyNumberFormat="1" applyFont="1" applyFill="1" applyBorder="1" applyAlignment="1" applyProtection="1">
      <alignment horizontal="center" wrapText="1"/>
      <protection hidden="1"/>
    </xf>
    <xf numFmtId="167" fontId="11" fillId="0" borderId="1" xfId="0" applyNumberFormat="1" applyFont="1" applyFill="1" applyBorder="1" applyAlignment="1" applyProtection="1">
      <alignment horizontal="center"/>
      <protection hidden="1"/>
    </xf>
    <xf numFmtId="0" fontId="5" fillId="5" borderId="7" xfId="0" applyNumberFormat="1" applyFont="1" applyFill="1" applyBorder="1" applyAlignment="1" applyProtection="1">
      <alignment horizontal="center" wrapText="1"/>
      <protection hidden="1"/>
    </xf>
    <xf numFmtId="0" fontId="31" fillId="7" borderId="21" xfId="0" applyFont="1" applyFill="1" applyBorder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164" fontId="31" fillId="0" borderId="7" xfId="0" applyNumberFormat="1" applyFont="1" applyBorder="1" applyProtection="1">
      <protection hidden="1"/>
    </xf>
    <xf numFmtId="0" fontId="31" fillId="10" borderId="7" xfId="0" applyFont="1" applyFill="1" applyBorder="1" applyProtection="1">
      <protection hidden="1"/>
    </xf>
    <xf numFmtId="0" fontId="31" fillId="7" borderId="7" xfId="0" applyFont="1" applyFill="1" applyBorder="1" applyAlignment="1" applyProtection="1">
      <alignment horizontal="center"/>
      <protection hidden="1"/>
    </xf>
    <xf numFmtId="167" fontId="31" fillId="0" borderId="0" xfId="0" applyNumberFormat="1" applyFont="1" applyProtection="1">
      <protection hidden="1"/>
    </xf>
    <xf numFmtId="0" fontId="31" fillId="7" borderId="24" xfId="0" applyFont="1" applyFill="1" applyBorder="1" applyAlignment="1" applyProtection="1">
      <alignment horizontal="center"/>
      <protection hidden="1"/>
    </xf>
    <xf numFmtId="0" fontId="31" fillId="0" borderId="1" xfId="0" applyFont="1" applyBorder="1" applyProtection="1">
      <protection hidden="1"/>
    </xf>
    <xf numFmtId="164" fontId="31" fillId="0" borderId="1" xfId="0" applyNumberFormat="1" applyFont="1" applyBorder="1" applyProtection="1">
      <protection hidden="1"/>
    </xf>
    <xf numFmtId="0" fontId="0" fillId="7" borderId="5" xfId="0" applyFill="1" applyBorder="1" applyAlignment="1" applyProtection="1">
      <alignment horizontal="center"/>
      <protection hidden="1"/>
    </xf>
    <xf numFmtId="0" fontId="0" fillId="7" borderId="0" xfId="0" applyFill="1" applyBorder="1" applyProtection="1">
      <protection hidden="1"/>
    </xf>
    <xf numFmtId="0" fontId="0" fillId="0" borderId="0" xfId="0" applyNumberFormat="1" applyBorder="1" applyAlignment="1" applyProtection="1">
      <alignment horizontal="center"/>
      <protection hidden="1"/>
    </xf>
    <xf numFmtId="0" fontId="0" fillId="0" borderId="0" xfId="0" applyNumberFormat="1" applyBorder="1" applyProtection="1">
      <protection hidden="1"/>
    </xf>
    <xf numFmtId="0" fontId="0" fillId="7" borderId="0" xfId="0" applyFill="1" applyBorder="1" applyAlignment="1" applyProtection="1">
      <alignment horizontal="center"/>
      <protection hidden="1"/>
    </xf>
    <xf numFmtId="0" fontId="14" fillId="0" borderId="0" xfId="0" applyNumberFormat="1" applyFont="1" applyBorder="1" applyAlignment="1" applyProtection="1">
      <alignment horizontal="center"/>
      <protection hidden="1"/>
    </xf>
    <xf numFmtId="0" fontId="14" fillId="0" borderId="0" xfId="0" applyNumberFormat="1" applyFont="1" applyBorder="1" applyProtection="1">
      <protection hidden="1"/>
    </xf>
    <xf numFmtId="0" fontId="13" fillId="0" borderId="0" xfId="0" applyNumberFormat="1" applyFont="1" applyBorder="1" applyAlignment="1" applyProtection="1">
      <alignment horizontal="center"/>
      <protection hidden="1"/>
    </xf>
    <xf numFmtId="0" fontId="13" fillId="0" borderId="0" xfId="0" applyNumberFormat="1" applyFont="1" applyBorder="1" applyAlignment="1" applyProtection="1">
      <protection hidden="1"/>
    </xf>
    <xf numFmtId="0" fontId="0" fillId="7" borderId="0" xfId="0" applyFill="1" applyAlignment="1" applyProtection="1">
      <alignment horizontal="center"/>
      <protection hidden="1"/>
    </xf>
    <xf numFmtId="0" fontId="0" fillId="0" borderId="0" xfId="0" applyNumberFormat="1" applyProtection="1">
      <protection hidden="1"/>
    </xf>
    <xf numFmtId="0" fontId="11" fillId="7" borderId="7" xfId="0" applyNumberFormat="1" applyFont="1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11" fillId="7" borderId="1" xfId="0" applyNumberFormat="1" applyFont="1" applyFill="1" applyBorder="1" applyAlignment="1" applyProtection="1">
      <alignment horizontal="center"/>
      <protection locked="0"/>
    </xf>
    <xf numFmtId="0" fontId="20" fillId="10" borderId="7" xfId="0" applyFont="1" applyFill="1" applyBorder="1" applyProtection="1">
      <protection hidden="1"/>
    </xf>
    <xf numFmtId="167" fontId="11" fillId="7" borderId="31" xfId="0" applyNumberFormat="1" applyFont="1" applyFill="1" applyBorder="1" applyAlignment="1" applyProtection="1">
      <alignment horizontal="center"/>
      <protection hidden="1"/>
    </xf>
    <xf numFmtId="0" fontId="23" fillId="0" borderId="21" xfId="0" applyFont="1" applyFill="1" applyBorder="1" applyAlignment="1" applyProtection="1">
      <alignment horizontal="center" wrapText="1"/>
      <protection hidden="1"/>
    </xf>
    <xf numFmtId="0" fontId="13" fillId="10" borderId="7" xfId="0" applyFont="1" applyFill="1" applyBorder="1" applyAlignment="1" applyProtection="1">
      <alignment horizontal="center"/>
      <protection hidden="1"/>
    </xf>
    <xf numFmtId="0" fontId="4" fillId="0" borderId="7" xfId="0" applyFont="1" applyFill="1" applyBorder="1" applyAlignment="1" applyProtection="1">
      <alignment vertical="center"/>
      <protection hidden="1"/>
    </xf>
    <xf numFmtId="167" fontId="11" fillId="7" borderId="7" xfId="0" applyNumberFormat="1" applyFont="1" applyFill="1" applyBorder="1" applyAlignment="1" applyProtection="1">
      <alignment horizontal="right"/>
      <protection hidden="1"/>
    </xf>
    <xf numFmtId="0" fontId="23" fillId="0" borderId="21" xfId="0" applyFont="1" applyFill="1" applyBorder="1" applyAlignment="1" applyProtection="1">
      <alignment horizontal="center" vertical="center" wrapText="1"/>
      <protection hidden="1"/>
    </xf>
    <xf numFmtId="0" fontId="23" fillId="0" borderId="7" xfId="0" applyFont="1" applyFill="1" applyBorder="1" applyAlignment="1" applyProtection="1">
      <alignment horizontal="center" wrapText="1"/>
      <protection hidden="1"/>
    </xf>
    <xf numFmtId="0" fontId="23" fillId="0" borderId="7" xfId="0" applyFont="1" applyFill="1" applyBorder="1" applyAlignment="1" applyProtection="1">
      <alignment wrapText="1"/>
      <protection hidden="1"/>
    </xf>
    <xf numFmtId="0" fontId="4" fillId="0" borderId="7" xfId="0" applyFont="1" applyBorder="1" applyAlignment="1" applyProtection="1">
      <alignment vertical="center"/>
      <protection hidden="1"/>
    </xf>
    <xf numFmtId="164" fontId="11" fillId="8" borderId="1" xfId="0" applyNumberFormat="1" applyFont="1" applyFill="1" applyBorder="1" applyAlignment="1" applyProtection="1">
      <alignment horizontal="center"/>
      <protection hidden="1"/>
    </xf>
    <xf numFmtId="167" fontId="11" fillId="7" borderId="1" xfId="0" applyNumberFormat="1" applyFont="1" applyFill="1" applyBorder="1" applyAlignment="1" applyProtection="1">
      <alignment horizontal="right"/>
      <protection hidden="1"/>
    </xf>
    <xf numFmtId="0" fontId="11" fillId="7" borderId="28" xfId="0" applyFont="1" applyFill="1" applyBorder="1" applyAlignment="1" applyProtection="1">
      <alignment horizontal="center"/>
      <protection hidden="1"/>
    </xf>
    <xf numFmtId="0" fontId="4" fillId="0" borderId="29" xfId="0" applyFont="1" applyBorder="1" applyProtection="1">
      <protection hidden="1"/>
    </xf>
    <xf numFmtId="0" fontId="11" fillId="7" borderId="22" xfId="0" applyFont="1" applyFill="1" applyBorder="1" applyAlignment="1" applyProtection="1">
      <alignment horizontal="center"/>
      <protection hidden="1"/>
    </xf>
    <xf numFmtId="0" fontId="23" fillId="7" borderId="7" xfId="0" applyFont="1" applyFill="1" applyBorder="1" applyAlignment="1" applyProtection="1">
      <alignment wrapText="1"/>
      <protection hidden="1"/>
    </xf>
    <xf numFmtId="0" fontId="23" fillId="7" borderId="7" xfId="0" applyFont="1" applyFill="1" applyBorder="1" applyAlignment="1" applyProtection="1">
      <alignment horizontal="center"/>
      <protection hidden="1"/>
    </xf>
    <xf numFmtId="0" fontId="0" fillId="7" borderId="33" xfId="0" applyFill="1" applyBorder="1" applyProtection="1">
      <protection hidden="1"/>
    </xf>
    <xf numFmtId="0" fontId="0" fillId="7" borderId="6" xfId="0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7" fillId="7" borderId="15" xfId="0" applyFont="1" applyFill="1" applyBorder="1" applyAlignment="1" applyProtection="1">
      <protection hidden="1"/>
    </xf>
    <xf numFmtId="0" fontId="7" fillId="7" borderId="18" xfId="0" applyFont="1" applyFill="1" applyBorder="1" applyAlignment="1" applyProtection="1">
      <protection hidden="1"/>
    </xf>
    <xf numFmtId="0" fontId="7" fillId="7" borderId="16" xfId="0" applyFont="1" applyFill="1" applyBorder="1" applyAlignment="1" applyProtection="1">
      <protection hidden="1"/>
    </xf>
    <xf numFmtId="0" fontId="7" fillId="7" borderId="16" xfId="0" applyFont="1" applyFill="1" applyBorder="1" applyAlignment="1" applyProtection="1">
      <alignment horizontal="center"/>
      <protection hidden="1"/>
    </xf>
    <xf numFmtId="167" fontId="11" fillId="0" borderId="7" xfId="0" applyNumberFormat="1" applyFont="1" applyFill="1" applyBorder="1" applyAlignment="1" applyProtection="1">
      <alignment horizontal="right"/>
      <protection hidden="1"/>
    </xf>
    <xf numFmtId="164" fontId="11" fillId="7" borderId="7" xfId="0" applyNumberFormat="1" applyFont="1" applyFill="1" applyBorder="1" applyAlignment="1" applyProtection="1">
      <alignment horizontal="center"/>
      <protection hidden="1"/>
    </xf>
    <xf numFmtId="169" fontId="11" fillId="6" borderId="31" xfId="0" applyNumberFormat="1" applyFont="1" applyFill="1" applyBorder="1" applyAlignment="1" applyProtection="1">
      <alignment horizontal="center"/>
      <protection hidden="1"/>
    </xf>
    <xf numFmtId="0" fontId="11" fillId="8" borderId="7" xfId="0" applyFont="1" applyFill="1" applyBorder="1" applyAlignment="1" applyProtection="1">
      <alignment horizontal="center"/>
      <protection hidden="1"/>
    </xf>
    <xf numFmtId="167" fontId="11" fillId="7" borderId="1" xfId="0" applyNumberFormat="1" applyFont="1" applyFill="1" applyBorder="1" applyAlignment="1" applyProtection="1">
      <alignment horizontal="center"/>
      <protection hidden="1"/>
    </xf>
    <xf numFmtId="164" fontId="11" fillId="7" borderId="1" xfId="0" applyNumberFormat="1" applyFont="1" applyFill="1" applyBorder="1" applyAlignment="1" applyProtection="1">
      <alignment horizontal="center"/>
      <protection hidden="1"/>
    </xf>
    <xf numFmtId="0" fontId="11" fillId="10" borderId="1" xfId="0" applyFont="1" applyFill="1" applyBorder="1" applyProtection="1">
      <protection hidden="1"/>
    </xf>
    <xf numFmtId="169" fontId="11" fillId="6" borderId="14" xfId="0" applyNumberFormat="1" applyFont="1" applyFill="1" applyBorder="1" applyAlignment="1" applyProtection="1">
      <alignment horizontal="center"/>
      <protection hidden="1"/>
    </xf>
    <xf numFmtId="169" fontId="11" fillId="7" borderId="35" xfId="0" applyNumberFormat="1" applyFont="1" applyFill="1" applyBorder="1" applyAlignment="1" applyProtection="1">
      <alignment horizontal="center"/>
      <protection hidden="1"/>
    </xf>
    <xf numFmtId="0" fontId="11" fillId="7" borderId="35" xfId="0" applyFont="1" applyFill="1" applyBorder="1" applyProtection="1">
      <protection hidden="1"/>
    </xf>
    <xf numFmtId="164" fontId="11" fillId="7" borderId="35" xfId="0" applyNumberFormat="1" applyFont="1" applyFill="1" applyBorder="1" applyAlignment="1" applyProtection="1">
      <alignment horizontal="center"/>
      <protection hidden="1"/>
    </xf>
    <xf numFmtId="167" fontId="11" fillId="7" borderId="35" xfId="0" applyNumberFormat="1" applyFont="1" applyFill="1" applyBorder="1" applyAlignment="1" applyProtection="1">
      <alignment horizontal="center"/>
      <protection hidden="1"/>
    </xf>
    <xf numFmtId="0" fontId="11" fillId="7" borderId="35" xfId="0" applyNumberFormat="1" applyFont="1" applyFill="1" applyBorder="1" applyAlignment="1" applyProtection="1">
      <alignment horizontal="center"/>
      <protection hidden="1"/>
    </xf>
    <xf numFmtId="0" fontId="14" fillId="0" borderId="3" xfId="0" applyFont="1" applyBorder="1" applyAlignment="1" applyProtection="1">
      <alignment horizontal="center"/>
      <protection hidden="1"/>
    </xf>
    <xf numFmtId="0" fontId="14" fillId="0" borderId="5" xfId="0" applyFont="1" applyBorder="1" applyAlignment="1" applyProtection="1">
      <alignment horizontal="left"/>
      <protection hidden="1"/>
    </xf>
    <xf numFmtId="0" fontId="13" fillId="0" borderId="0" xfId="0" applyFont="1" applyBorder="1" applyProtection="1">
      <protection hidden="1"/>
    </xf>
    <xf numFmtId="0" fontId="13" fillId="0" borderId="6" xfId="0" applyFont="1" applyBorder="1" applyAlignment="1" applyProtection="1">
      <alignment horizontal="left"/>
      <protection hidden="1"/>
    </xf>
    <xf numFmtId="0" fontId="11" fillId="0" borderId="0" xfId="0" applyFont="1" applyBorder="1" applyProtection="1">
      <protection hidden="1"/>
    </xf>
    <xf numFmtId="167" fontId="11" fillId="0" borderId="7" xfId="0" applyNumberFormat="1" applyFont="1" applyFill="1" applyBorder="1" applyProtection="1">
      <protection hidden="1"/>
    </xf>
    <xf numFmtId="169" fontId="11" fillId="6" borderId="31" xfId="0" applyNumberFormat="1" applyFont="1" applyFill="1" applyBorder="1" applyAlignment="1" applyProtection="1">
      <alignment horizontal="left"/>
      <protection hidden="1"/>
    </xf>
    <xf numFmtId="0" fontId="11" fillId="7" borderId="39" xfId="0" applyFont="1" applyFill="1" applyBorder="1" applyAlignment="1" applyProtection="1">
      <alignment horizontal="center"/>
      <protection hidden="1"/>
    </xf>
    <xf numFmtId="164" fontId="11" fillId="8" borderId="38" xfId="0" applyNumberFormat="1" applyFont="1" applyFill="1" applyBorder="1" applyAlignment="1" applyProtection="1">
      <alignment horizontal="center"/>
      <protection hidden="1"/>
    </xf>
    <xf numFmtId="0" fontId="0" fillId="0" borderId="6" xfId="0" applyNumberFormat="1" applyBorder="1" applyAlignment="1" applyProtection="1">
      <alignment horizontal="center"/>
      <protection hidden="1"/>
    </xf>
    <xf numFmtId="0" fontId="11" fillId="0" borderId="0" xfId="0" applyFont="1" applyProtection="1">
      <protection hidden="1"/>
    </xf>
    <xf numFmtId="0" fontId="5" fillId="5" borderId="44" xfId="0" applyFont="1" applyFill="1" applyBorder="1" applyAlignment="1" applyProtection="1">
      <alignment horizontal="center" wrapText="1"/>
      <protection hidden="1"/>
    </xf>
    <xf numFmtId="169" fontId="4" fillId="6" borderId="1" xfId="0" applyNumberFormat="1" applyFont="1" applyFill="1" applyBorder="1" applyAlignment="1" applyProtection="1">
      <alignment horizontal="center"/>
      <protection hidden="1"/>
    </xf>
    <xf numFmtId="0" fontId="54" fillId="0" borderId="0" xfId="0" applyFont="1" applyBorder="1" applyAlignment="1" applyProtection="1">
      <alignment horizontal="center"/>
      <protection hidden="1"/>
    </xf>
    <xf numFmtId="164" fontId="11" fillId="7" borderId="31" xfId="0" applyNumberFormat="1" applyFont="1" applyFill="1" applyBorder="1" applyAlignment="1" applyProtection="1">
      <alignment horizontal="center"/>
      <protection hidden="1"/>
    </xf>
    <xf numFmtId="167" fontId="11" fillId="0" borderId="7" xfId="0" applyNumberFormat="1" applyFont="1" applyBorder="1" applyAlignment="1" applyProtection="1">
      <alignment horizontal="right"/>
      <protection hidden="1"/>
    </xf>
    <xf numFmtId="0" fontId="11" fillId="0" borderId="16" xfId="0" applyFont="1" applyFill="1" applyBorder="1" applyProtection="1">
      <protection hidden="1"/>
    </xf>
    <xf numFmtId="164" fontId="11" fillId="8" borderId="16" xfId="0" applyNumberFormat="1" applyFont="1" applyFill="1" applyBorder="1" applyAlignment="1" applyProtection="1">
      <alignment horizontal="center"/>
      <protection hidden="1"/>
    </xf>
    <xf numFmtId="167" fontId="11" fillId="0" borderId="16" xfId="0" applyNumberFormat="1" applyFont="1" applyFill="1" applyBorder="1" applyAlignment="1" applyProtection="1">
      <protection hidden="1"/>
    </xf>
    <xf numFmtId="0" fontId="0" fillId="10" borderId="16" xfId="0" applyFill="1" applyBorder="1" applyProtection="1">
      <protection hidden="1"/>
    </xf>
    <xf numFmtId="0" fontId="11" fillId="7" borderId="16" xfId="0" applyFont="1" applyFill="1" applyBorder="1" applyAlignment="1" applyProtection="1">
      <alignment horizontal="center"/>
      <protection hidden="1"/>
    </xf>
    <xf numFmtId="169" fontId="11" fillId="6" borderId="20" xfId="0" applyNumberFormat="1" applyFont="1" applyFill="1" applyBorder="1" applyAlignment="1" applyProtection="1">
      <alignment horizontal="center"/>
      <protection hidden="1"/>
    </xf>
    <xf numFmtId="167" fontId="11" fillId="0" borderId="16" xfId="0" applyNumberFormat="1" applyFont="1" applyFill="1" applyBorder="1" applyAlignment="1" applyProtection="1">
      <alignment horizontal="right"/>
      <protection hidden="1"/>
    </xf>
    <xf numFmtId="167" fontId="11" fillId="0" borderId="7" xfId="0" applyNumberFormat="1" applyFont="1" applyBorder="1" applyAlignment="1" applyProtection="1">
      <protection hidden="1"/>
    </xf>
    <xf numFmtId="0" fontId="11" fillId="0" borderId="21" xfId="0" applyFont="1" applyBorder="1" applyProtection="1">
      <protection hidden="1"/>
    </xf>
    <xf numFmtId="169" fontId="4" fillId="6" borderId="16" xfId="0" applyNumberFormat="1" applyFont="1" applyFill="1" applyBorder="1" applyAlignment="1" applyProtection="1">
      <alignment horizontal="center"/>
      <protection hidden="1"/>
    </xf>
    <xf numFmtId="0" fontId="4" fillId="0" borderId="16" xfId="0" applyFont="1" applyBorder="1" applyProtection="1">
      <protection hidden="1"/>
    </xf>
    <xf numFmtId="167" fontId="11" fillId="0" borderId="16" xfId="0" applyNumberFormat="1" applyFont="1" applyFill="1" applyBorder="1" applyProtection="1">
      <protection hidden="1"/>
    </xf>
    <xf numFmtId="0" fontId="4" fillId="0" borderId="24" xfId="0" applyFont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/>
      <protection hidden="1"/>
    </xf>
    <xf numFmtId="169" fontId="4" fillId="6" borderId="14" xfId="0" applyNumberFormat="1" applyFont="1" applyFill="1" applyBorder="1" applyAlignment="1" applyProtection="1">
      <alignment horizontal="center"/>
      <protection hidden="1"/>
    </xf>
    <xf numFmtId="167" fontId="11" fillId="0" borderId="1" xfId="0" applyNumberFormat="1" applyFont="1" applyFill="1" applyBorder="1" applyProtection="1">
      <protection hidden="1"/>
    </xf>
    <xf numFmtId="0" fontId="4" fillId="7" borderId="40" xfId="0" applyFont="1" applyFill="1" applyBorder="1" applyAlignment="1" applyProtection="1">
      <alignment horizontal="center"/>
      <protection hidden="1"/>
    </xf>
    <xf numFmtId="169" fontId="4" fillId="7" borderId="35" xfId="0" applyNumberFormat="1" applyFont="1" applyFill="1" applyBorder="1" applyAlignment="1" applyProtection="1">
      <alignment horizontal="center"/>
      <protection hidden="1"/>
    </xf>
    <xf numFmtId="0" fontId="4" fillId="7" borderId="35" xfId="0" applyFont="1" applyFill="1" applyBorder="1" applyProtection="1">
      <protection hidden="1"/>
    </xf>
    <xf numFmtId="0" fontId="4" fillId="7" borderId="35" xfId="0" applyFont="1" applyFill="1" applyBorder="1" applyAlignment="1" applyProtection="1">
      <alignment horizontal="center"/>
      <protection hidden="1"/>
    </xf>
    <xf numFmtId="167" fontId="4" fillId="7" borderId="35" xfId="0" applyNumberFormat="1" applyFont="1" applyFill="1" applyBorder="1" applyAlignment="1" applyProtection="1">
      <alignment horizontal="center"/>
      <protection hidden="1"/>
    </xf>
    <xf numFmtId="164" fontId="11" fillId="7" borderId="37" xfId="0" applyNumberFormat="1" applyFont="1" applyFill="1" applyBorder="1" applyAlignment="1" applyProtection="1">
      <alignment horizontal="center"/>
      <protection hidden="1"/>
    </xf>
    <xf numFmtId="164" fontId="11" fillId="7" borderId="36" xfId="0" applyNumberFormat="1" applyFont="1" applyFill="1" applyBorder="1" applyAlignment="1" applyProtection="1">
      <alignment horizontal="center"/>
      <protection hidden="1"/>
    </xf>
    <xf numFmtId="0" fontId="11" fillId="0" borderId="32" xfId="0" applyFont="1" applyBorder="1" applyProtection="1">
      <protection hidden="1"/>
    </xf>
    <xf numFmtId="0" fontId="0" fillId="7" borderId="3" xfId="0" applyFill="1" applyBorder="1" applyProtection="1">
      <protection hidden="1"/>
    </xf>
    <xf numFmtId="165" fontId="0" fillId="0" borderId="3" xfId="1" applyFont="1" applyBorder="1" applyProtection="1">
      <protection hidden="1"/>
    </xf>
    <xf numFmtId="0" fontId="11" fillId="0" borderId="3" xfId="0" applyFont="1" applyBorder="1" applyProtection="1">
      <protection hidden="1"/>
    </xf>
    <xf numFmtId="0" fontId="11" fillId="0" borderId="5" xfId="0" applyFont="1" applyBorder="1" applyProtection="1">
      <protection hidden="1"/>
    </xf>
    <xf numFmtId="0" fontId="11" fillId="0" borderId="33" xfId="0" applyFont="1" applyBorder="1" applyProtection="1">
      <protection hidden="1"/>
    </xf>
    <xf numFmtId="0" fontId="21" fillId="0" borderId="6" xfId="0" applyFont="1" applyBorder="1" applyAlignment="1" applyProtection="1">
      <protection hidden="1"/>
    </xf>
    <xf numFmtId="165" fontId="0" fillId="0" borderId="6" xfId="1" applyFont="1" applyBorder="1" applyProtection="1">
      <protection hidden="1"/>
    </xf>
    <xf numFmtId="0" fontId="14" fillId="0" borderId="6" xfId="0" applyFont="1" applyBorder="1" applyAlignment="1" applyProtection="1">
      <alignment horizontal="center"/>
      <protection hidden="1"/>
    </xf>
    <xf numFmtId="0" fontId="14" fillId="0" borderId="6" xfId="0" applyFont="1" applyBorder="1" applyProtection="1">
      <protection hidden="1"/>
    </xf>
    <xf numFmtId="0" fontId="11" fillId="0" borderId="6" xfId="0" applyFont="1" applyBorder="1" applyProtection="1">
      <protection hidden="1"/>
    </xf>
    <xf numFmtId="0" fontId="12" fillId="0" borderId="0" xfId="0" applyFont="1" applyProtection="1">
      <protection hidden="1"/>
    </xf>
    <xf numFmtId="0" fontId="5" fillId="10" borderId="16" xfId="0" applyFont="1" applyFill="1" applyBorder="1" applyAlignment="1" applyProtection="1">
      <alignment horizontal="center" wrapText="1"/>
      <protection hidden="1"/>
    </xf>
    <xf numFmtId="0" fontId="13" fillId="7" borderId="0" xfId="0" applyFont="1" applyFill="1" applyProtection="1">
      <protection hidden="1"/>
    </xf>
    <xf numFmtId="167" fontId="11" fillId="0" borderId="16" xfId="0" applyNumberFormat="1" applyFont="1" applyFill="1" applyBorder="1" applyAlignment="1" applyProtection="1">
      <alignment horizontal="center"/>
      <protection hidden="1"/>
    </xf>
    <xf numFmtId="0" fontId="11" fillId="0" borderId="24" xfId="0" applyFont="1" applyBorder="1" applyProtection="1">
      <protection hidden="1"/>
    </xf>
    <xf numFmtId="0" fontId="11" fillId="7" borderId="40" xfId="0" applyFont="1" applyFill="1" applyBorder="1" applyProtection="1">
      <protection hidden="1"/>
    </xf>
    <xf numFmtId="0" fontId="11" fillId="10" borderId="6" xfId="0" applyFont="1" applyFill="1" applyBorder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167" fontId="4" fillId="0" borderId="0" xfId="0" applyNumberFormat="1" applyFont="1" applyProtection="1">
      <protection hidden="1"/>
    </xf>
    <xf numFmtId="0" fontId="4" fillId="0" borderId="0" xfId="0" applyNumberFormat="1" applyFont="1" applyAlignment="1" applyProtection="1">
      <alignment horizontal="center"/>
      <protection hidden="1"/>
    </xf>
    <xf numFmtId="167" fontId="4" fillId="7" borderId="0" xfId="0" applyNumberFormat="1" applyFont="1" applyFill="1" applyAlignment="1" applyProtection="1">
      <alignment horizontal="center"/>
      <protection hidden="1"/>
    </xf>
    <xf numFmtId="169" fontId="11" fillId="6" borderId="7" xfId="0" applyNumberFormat="1" applyFont="1" applyFill="1" applyBorder="1" applyAlignment="1" applyProtection="1">
      <alignment horizontal="left"/>
      <protection hidden="1"/>
    </xf>
    <xf numFmtId="0" fontId="5" fillId="2" borderId="7" xfId="0" applyFont="1" applyFill="1" applyBorder="1" applyAlignment="1" applyProtection="1">
      <alignment horizontal="left"/>
      <protection hidden="1"/>
    </xf>
    <xf numFmtId="0" fontId="5" fillId="2" borderId="29" xfId="0" applyFont="1" applyFill="1" applyBorder="1" applyAlignment="1" applyProtection="1">
      <alignment horizontal="left"/>
      <protection hidden="1"/>
    </xf>
    <xf numFmtId="167" fontId="0" fillId="2" borderId="29" xfId="0" applyNumberFormat="1" applyFill="1" applyBorder="1" applyProtection="1">
      <protection hidden="1"/>
    </xf>
    <xf numFmtId="0" fontId="11" fillId="2" borderId="9" xfId="0" applyNumberFormat="1" applyFont="1" applyFill="1" applyBorder="1" applyAlignment="1" applyProtection="1">
      <alignment horizontal="center"/>
      <protection hidden="1"/>
    </xf>
    <xf numFmtId="164" fontId="11" fillId="2" borderId="22" xfId="0" applyNumberFormat="1" applyFont="1" applyFill="1" applyBorder="1" applyAlignment="1" applyProtection="1">
      <alignment horizontal="center"/>
      <protection hidden="1"/>
    </xf>
    <xf numFmtId="0" fontId="5" fillId="2" borderId="1" xfId="0" applyFont="1" applyFill="1" applyBorder="1" applyAlignment="1" applyProtection="1">
      <alignment horizontal="left"/>
      <protection hidden="1"/>
    </xf>
    <xf numFmtId="0" fontId="5" fillId="2" borderId="9" xfId="0" applyFont="1" applyFill="1" applyBorder="1" applyAlignment="1" applyProtection="1">
      <alignment horizontal="left"/>
      <protection hidden="1"/>
    </xf>
    <xf numFmtId="0" fontId="5" fillId="2" borderId="22" xfId="0" applyFont="1" applyFill="1" applyBorder="1" applyAlignment="1" applyProtection="1">
      <alignment horizontal="left"/>
      <protection hidden="1"/>
    </xf>
    <xf numFmtId="0" fontId="5" fillId="2" borderId="12" xfId="0" applyFont="1" applyFill="1" applyBorder="1" applyAlignment="1" applyProtection="1">
      <alignment horizontal="left"/>
      <protection hidden="1"/>
    </xf>
    <xf numFmtId="0" fontId="5" fillId="2" borderId="26" xfId="0" applyFont="1" applyFill="1" applyBorder="1" applyAlignment="1" applyProtection="1">
      <alignment horizontal="left"/>
      <protection hidden="1"/>
    </xf>
    <xf numFmtId="0" fontId="5" fillId="2" borderId="23" xfId="0" applyFont="1" applyFill="1" applyBorder="1" applyAlignment="1" applyProtection="1">
      <alignment horizontal="left"/>
      <protection hidden="1"/>
    </xf>
    <xf numFmtId="0" fontId="11" fillId="10" borderId="29" xfId="0" applyFont="1" applyFill="1" applyBorder="1" applyProtection="1">
      <protection hidden="1"/>
    </xf>
    <xf numFmtId="169" fontId="11" fillId="6" borderId="16" xfId="0" applyNumberFormat="1" applyFont="1" applyFill="1" applyBorder="1" applyAlignment="1" applyProtection="1">
      <alignment horizontal="left"/>
      <protection hidden="1"/>
    </xf>
    <xf numFmtId="169" fontId="11" fillId="6" borderId="1" xfId="0" applyNumberFormat="1" applyFont="1" applyFill="1" applyBorder="1" applyAlignment="1" applyProtection="1">
      <alignment horizontal="left"/>
      <protection hidden="1"/>
    </xf>
    <xf numFmtId="169" fontId="11" fillId="6" borderId="38" xfId="0" applyNumberFormat="1" applyFont="1" applyFill="1" applyBorder="1" applyAlignment="1" applyProtection="1">
      <alignment horizontal="left"/>
      <protection hidden="1"/>
    </xf>
    <xf numFmtId="167" fontId="11" fillId="7" borderId="38" xfId="0" applyNumberFormat="1" applyFont="1" applyFill="1" applyBorder="1" applyAlignment="1" applyProtection="1">
      <alignment horizontal="center"/>
      <protection hidden="1"/>
    </xf>
    <xf numFmtId="0" fontId="0" fillId="10" borderId="47" xfId="0" applyFill="1" applyBorder="1" applyProtection="1">
      <protection hidden="1"/>
    </xf>
    <xf numFmtId="0" fontId="11" fillId="0" borderId="36" xfId="0" applyNumberFormat="1" applyFont="1" applyFill="1" applyBorder="1" applyAlignment="1" applyProtection="1">
      <alignment horizontal="center"/>
      <protection hidden="1"/>
    </xf>
    <xf numFmtId="167" fontId="0" fillId="0" borderId="0" xfId="0" applyNumberFormat="1" applyProtection="1">
      <protection hidden="1"/>
    </xf>
    <xf numFmtId="0" fontId="0" fillId="0" borderId="1" xfId="0" applyBorder="1" applyAlignment="1" applyProtection="1">
      <alignment horizontal="center"/>
      <protection locked="0"/>
    </xf>
    <xf numFmtId="167" fontId="11" fillId="7" borderId="14" xfId="0" applyNumberFormat="1" applyFont="1" applyFill="1" applyBorder="1" applyAlignment="1" applyProtection="1">
      <alignment horizontal="center"/>
      <protection hidden="1"/>
    </xf>
    <xf numFmtId="167" fontId="4" fillId="7" borderId="7" xfId="0" applyNumberFormat="1" applyFont="1" applyFill="1" applyBorder="1" applyAlignment="1" applyProtection="1">
      <alignment horizontal="right"/>
      <protection hidden="1"/>
    </xf>
    <xf numFmtId="0" fontId="4" fillId="7" borderId="16" xfId="1" applyNumberFormat="1" applyFont="1" applyFill="1" applyBorder="1" applyAlignment="1" applyProtection="1">
      <alignment horizontal="center"/>
      <protection locked="0"/>
    </xf>
    <xf numFmtId="0" fontId="4" fillId="7" borderId="7" xfId="1" applyNumberFormat="1" applyFont="1" applyFill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right"/>
      <protection hidden="1"/>
    </xf>
    <xf numFmtId="165" fontId="12" fillId="0" borderId="0" xfId="1" applyFont="1" applyBorder="1" applyAlignment="1" applyProtection="1">
      <alignment horizontal="center"/>
      <protection hidden="1"/>
    </xf>
    <xf numFmtId="165" fontId="12" fillId="8" borderId="23" xfId="1" applyFont="1" applyFill="1" applyBorder="1" applyProtection="1">
      <protection hidden="1"/>
    </xf>
    <xf numFmtId="0" fontId="12" fillId="0" borderId="22" xfId="0" applyFont="1" applyBorder="1" applyAlignment="1" applyProtection="1">
      <alignment horizontal="center"/>
      <protection locked="0"/>
    </xf>
    <xf numFmtId="169" fontId="12" fillId="0" borderId="0" xfId="0" applyNumberFormat="1" applyFont="1" applyProtection="1">
      <protection hidden="1"/>
    </xf>
    <xf numFmtId="165" fontId="12" fillId="0" borderId="0" xfId="1" applyFont="1" applyAlignment="1" applyProtection="1">
      <alignment horizontal="center"/>
      <protection hidden="1"/>
    </xf>
    <xf numFmtId="169" fontId="12" fillId="5" borderId="1" xfId="0" applyNumberFormat="1" applyFont="1" applyFill="1" applyBorder="1" applyProtection="1">
      <protection hidden="1"/>
    </xf>
    <xf numFmtId="0" fontId="7" fillId="5" borderId="26" xfId="0" applyFont="1" applyFill="1" applyBorder="1" applyProtection="1">
      <protection hidden="1"/>
    </xf>
    <xf numFmtId="165" fontId="7" fillId="5" borderId="1" xfId="1" applyFont="1" applyFill="1" applyBorder="1" applyAlignment="1" applyProtection="1">
      <alignment horizontal="center"/>
      <protection hidden="1"/>
    </xf>
    <xf numFmtId="2" fontId="7" fillId="5" borderId="1" xfId="0" applyNumberFormat="1" applyFont="1" applyFill="1" applyBorder="1" applyAlignment="1" applyProtection="1">
      <alignment horizontal="center"/>
      <protection hidden="1"/>
    </xf>
    <xf numFmtId="169" fontId="12" fillId="5" borderId="16" xfId="0" applyNumberFormat="1" applyFont="1" applyFill="1" applyBorder="1" applyAlignment="1" applyProtection="1">
      <alignment horizontal="center"/>
      <protection hidden="1"/>
    </xf>
    <xf numFmtId="0" fontId="7" fillId="5" borderId="18" xfId="0" applyFont="1" applyFill="1" applyBorder="1" applyAlignment="1" applyProtection="1">
      <protection hidden="1"/>
    </xf>
    <xf numFmtId="0" fontId="7" fillId="5" borderId="19" xfId="0" applyFont="1" applyFill="1" applyBorder="1" applyProtection="1">
      <protection hidden="1"/>
    </xf>
    <xf numFmtId="165" fontId="7" fillId="5" borderId="16" xfId="1" applyFont="1" applyFill="1" applyBorder="1" applyAlignment="1" applyProtection="1">
      <alignment horizontal="center"/>
      <protection hidden="1"/>
    </xf>
    <xf numFmtId="2" fontId="7" fillId="5" borderId="16" xfId="0" applyNumberFormat="1" applyFont="1" applyFill="1" applyBorder="1" applyAlignment="1" applyProtection="1">
      <alignment horizontal="center"/>
      <protection hidden="1"/>
    </xf>
    <xf numFmtId="169" fontId="7" fillId="5" borderId="17" xfId="0" applyNumberFormat="1" applyFont="1" applyFill="1" applyBorder="1" applyAlignment="1" applyProtection="1">
      <alignment horizontal="center"/>
      <protection hidden="1"/>
    </xf>
    <xf numFmtId="0" fontId="7" fillId="5" borderId="19" xfId="0" applyFont="1" applyFill="1" applyBorder="1" applyAlignment="1" applyProtection="1">
      <protection hidden="1"/>
    </xf>
    <xf numFmtId="0" fontId="7" fillId="5" borderId="18" xfId="0" applyFont="1" applyFill="1" applyBorder="1" applyProtection="1">
      <protection hidden="1"/>
    </xf>
    <xf numFmtId="165" fontId="7" fillId="5" borderId="18" xfId="1" applyFont="1" applyFill="1" applyBorder="1" applyAlignment="1" applyProtection="1">
      <alignment horizontal="center"/>
      <protection hidden="1"/>
    </xf>
    <xf numFmtId="169" fontId="12" fillId="5" borderId="0" xfId="0" applyNumberFormat="1" applyFont="1" applyFill="1" applyBorder="1" applyProtection="1">
      <protection hidden="1"/>
    </xf>
    <xf numFmtId="0" fontId="7" fillId="5" borderId="13" xfId="0" applyFont="1" applyFill="1" applyBorder="1" applyProtection="1">
      <protection hidden="1"/>
    </xf>
    <xf numFmtId="0" fontId="7" fillId="5" borderId="11" xfId="0" applyFont="1" applyFill="1" applyBorder="1" applyProtection="1">
      <protection hidden="1"/>
    </xf>
    <xf numFmtId="165" fontId="7" fillId="5" borderId="11" xfId="1" applyFont="1" applyFill="1" applyBorder="1" applyAlignment="1" applyProtection="1">
      <alignment horizontal="center"/>
      <protection hidden="1"/>
    </xf>
    <xf numFmtId="2" fontId="7" fillId="5" borderId="25" xfId="0" applyNumberFormat="1" applyFont="1" applyFill="1" applyBorder="1" applyAlignment="1" applyProtection="1">
      <alignment horizontal="center"/>
      <protection hidden="1"/>
    </xf>
    <xf numFmtId="169" fontId="12" fillId="5" borderId="17" xfId="0" applyNumberFormat="1" applyFont="1" applyFill="1" applyBorder="1" applyAlignment="1" applyProtection="1">
      <alignment horizontal="center"/>
      <protection hidden="1"/>
    </xf>
    <xf numFmtId="169" fontId="7" fillId="5" borderId="0" xfId="0" applyNumberFormat="1" applyFont="1" applyFill="1" applyBorder="1" applyProtection="1">
      <protection hidden="1"/>
    </xf>
    <xf numFmtId="165" fontId="7" fillId="5" borderId="11" xfId="1" applyFont="1" applyFill="1" applyBorder="1" applyProtection="1">
      <protection hidden="1"/>
    </xf>
    <xf numFmtId="0" fontId="7" fillId="5" borderId="16" xfId="0" applyFont="1" applyFill="1" applyBorder="1" applyProtection="1">
      <protection hidden="1"/>
    </xf>
    <xf numFmtId="2" fontId="7" fillId="5" borderId="17" xfId="0" applyNumberFormat="1" applyFont="1" applyFill="1" applyBorder="1" applyAlignment="1" applyProtection="1">
      <alignment horizontal="center"/>
      <protection hidden="1"/>
    </xf>
    <xf numFmtId="165" fontId="12" fillId="0" borderId="0" xfId="1" applyFont="1" applyProtection="1">
      <protection hidden="1"/>
    </xf>
    <xf numFmtId="169" fontId="12" fillId="0" borderId="0" xfId="0" applyNumberFormat="1" applyFont="1" applyBorder="1" applyProtection="1">
      <protection hidden="1"/>
    </xf>
    <xf numFmtId="0" fontId="7" fillId="5" borderId="16" xfId="0" applyFont="1" applyFill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166" fontId="7" fillId="7" borderId="0" xfId="0" applyNumberFormat="1" applyFont="1" applyFill="1" applyBorder="1" applyAlignment="1" applyProtection="1">
      <alignment horizontal="right"/>
      <protection hidden="1"/>
    </xf>
    <xf numFmtId="0" fontId="52" fillId="7" borderId="16" xfId="2" applyFont="1" applyFill="1" applyBorder="1" applyAlignment="1" applyProtection="1">
      <alignment horizontal="center"/>
      <protection locked="0"/>
    </xf>
    <xf numFmtId="167" fontId="12" fillId="16" borderId="1" xfId="0" applyNumberFormat="1" applyFont="1" applyFill="1" applyBorder="1" applyAlignment="1" applyProtection="1">
      <alignment horizontal="center"/>
      <protection hidden="1"/>
    </xf>
    <xf numFmtId="0" fontId="52" fillId="16" borderId="25" xfId="2" applyFont="1" applyFill="1" applyBorder="1" applyAlignment="1" applyProtection="1">
      <alignment horizontal="center"/>
      <protection locked="0"/>
    </xf>
    <xf numFmtId="165" fontId="12" fillId="17" borderId="25" xfId="1" applyFont="1" applyFill="1" applyBorder="1" applyProtection="1">
      <protection hidden="1"/>
    </xf>
    <xf numFmtId="169" fontId="7" fillId="5" borderId="1" xfId="0" applyNumberFormat="1" applyFont="1" applyFill="1" applyBorder="1" applyAlignment="1" applyProtection="1">
      <alignment horizontal="center"/>
      <protection hidden="1"/>
    </xf>
    <xf numFmtId="0" fontId="7" fillId="5" borderId="26" xfId="0" applyFont="1" applyFill="1" applyBorder="1" applyAlignment="1" applyProtection="1">
      <alignment horizontal="center"/>
      <protection hidden="1"/>
    </xf>
    <xf numFmtId="0" fontId="48" fillId="5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169" fontId="7" fillId="5" borderId="16" xfId="0" applyNumberFormat="1" applyFont="1" applyFill="1" applyBorder="1" applyAlignment="1" applyProtection="1">
      <alignment horizontal="center"/>
      <protection hidden="1"/>
    </xf>
    <xf numFmtId="0" fontId="7" fillId="5" borderId="17" xfId="0" applyFont="1" applyFill="1" applyBorder="1" applyAlignment="1" applyProtection="1">
      <alignment horizontal="center"/>
      <protection hidden="1"/>
    </xf>
    <xf numFmtId="2" fontId="7" fillId="5" borderId="26" xfId="0" applyNumberFormat="1" applyFont="1" applyFill="1" applyBorder="1" applyAlignment="1" applyProtection="1">
      <alignment horizontal="center"/>
      <protection hidden="1"/>
    </xf>
    <xf numFmtId="165" fontId="48" fillId="5" borderId="1" xfId="1" applyFont="1" applyFill="1" applyBorder="1" applyAlignment="1" applyProtection="1">
      <alignment horizontal="center"/>
      <protection hidden="1"/>
    </xf>
    <xf numFmtId="0" fontId="12" fillId="7" borderId="7" xfId="0" applyFont="1" applyFill="1" applyBorder="1" applyAlignment="1" applyProtection="1">
      <alignment horizontal="center"/>
      <protection hidden="1"/>
    </xf>
    <xf numFmtId="0" fontId="12" fillId="7" borderId="22" xfId="0" applyFont="1" applyFill="1" applyBorder="1" applyAlignment="1" applyProtection="1">
      <alignment horizontal="left"/>
      <protection hidden="1"/>
    </xf>
    <xf numFmtId="169" fontId="12" fillId="5" borderId="1" xfId="0" applyNumberFormat="1" applyFont="1" applyFill="1" applyBorder="1" applyAlignment="1" applyProtection="1">
      <alignment horizontal="center"/>
      <protection hidden="1"/>
    </xf>
    <xf numFmtId="0" fontId="7" fillId="5" borderId="12" xfId="0" applyFont="1" applyFill="1" applyBorder="1" applyAlignment="1" applyProtection="1">
      <protection hidden="1"/>
    </xf>
    <xf numFmtId="0" fontId="59" fillId="0" borderId="0" xfId="0" applyFont="1" applyBorder="1" applyAlignment="1" applyProtection="1">
      <protection hidden="1"/>
    </xf>
    <xf numFmtId="0" fontId="11" fillId="18" borderId="1" xfId="0" applyFont="1" applyFill="1" applyBorder="1" applyAlignment="1" applyProtection="1">
      <alignment horizontal="center"/>
      <protection hidden="1"/>
    </xf>
    <xf numFmtId="169" fontId="11" fillId="19" borderId="14" xfId="0" applyNumberFormat="1" applyFont="1" applyFill="1" applyBorder="1" applyAlignment="1" applyProtection="1">
      <alignment horizontal="center"/>
      <protection hidden="1"/>
    </xf>
    <xf numFmtId="0" fontId="11" fillId="18" borderId="1" xfId="0" applyFont="1" applyFill="1" applyBorder="1" applyProtection="1">
      <protection hidden="1"/>
    </xf>
    <xf numFmtId="164" fontId="11" fillId="17" borderId="1" xfId="0" applyNumberFormat="1" applyFont="1" applyFill="1" applyBorder="1" applyAlignment="1" applyProtection="1">
      <alignment horizontal="center"/>
      <protection hidden="1"/>
    </xf>
    <xf numFmtId="167" fontId="11" fillId="18" borderId="1" xfId="0" applyNumberFormat="1" applyFont="1" applyFill="1" applyBorder="1" applyProtection="1">
      <protection hidden="1"/>
    </xf>
    <xf numFmtId="164" fontId="11" fillId="16" borderId="1" xfId="0" applyNumberFormat="1" applyFont="1" applyFill="1" applyBorder="1" applyAlignment="1" applyProtection="1">
      <alignment horizontal="center"/>
      <protection hidden="1"/>
    </xf>
    <xf numFmtId="0" fontId="8" fillId="7" borderId="0" xfId="0" applyFont="1" applyFill="1" applyProtection="1">
      <protection hidden="1"/>
    </xf>
    <xf numFmtId="0" fontId="8" fillId="0" borderId="0" xfId="0" applyNumberFormat="1" applyFont="1" applyAlignment="1" applyProtection="1">
      <alignment horizontal="center"/>
      <protection hidden="1"/>
    </xf>
    <xf numFmtId="0" fontId="0" fillId="0" borderId="0" xfId="0" applyAlignment="1">
      <alignment horizontal="left"/>
    </xf>
    <xf numFmtId="0" fontId="0" fillId="23" borderId="0" xfId="0" applyFill="1" applyBorder="1"/>
    <xf numFmtId="0" fontId="5" fillId="5" borderId="57" xfId="0" applyFont="1" applyFill="1" applyBorder="1" applyAlignment="1" applyProtection="1">
      <alignment horizontal="center" wrapText="1"/>
      <protection hidden="1"/>
    </xf>
    <xf numFmtId="0" fontId="5" fillId="5" borderId="58" xfId="0" applyFont="1" applyFill="1" applyBorder="1" applyAlignment="1" applyProtection="1">
      <alignment horizontal="center" wrapText="1"/>
      <protection hidden="1"/>
    </xf>
    <xf numFmtId="0" fontId="0" fillId="23" borderId="2" xfId="0" applyFill="1" applyBorder="1"/>
    <xf numFmtId="0" fontId="5" fillId="5" borderId="54" xfId="0" applyFont="1" applyFill="1" applyBorder="1" applyAlignment="1" applyProtection="1">
      <alignment horizontal="center" wrapText="1"/>
      <protection hidden="1"/>
    </xf>
    <xf numFmtId="0" fontId="5" fillId="5" borderId="8" xfId="0" applyFont="1" applyFill="1" applyBorder="1" applyAlignment="1" applyProtection="1">
      <alignment horizontal="left" wrapText="1"/>
      <protection hidden="1"/>
    </xf>
    <xf numFmtId="0" fontId="5" fillId="5" borderId="8" xfId="0" applyFont="1" applyFill="1" applyBorder="1" applyAlignment="1" applyProtection="1">
      <alignment horizontal="center" wrapText="1"/>
      <protection hidden="1"/>
    </xf>
    <xf numFmtId="0" fontId="0" fillId="23" borderId="5" xfId="0" applyFill="1" applyBorder="1"/>
    <xf numFmtId="0" fontId="0" fillId="23" borderId="33" xfId="0" applyFill="1" applyBorder="1"/>
    <xf numFmtId="0" fontId="5" fillId="5" borderId="59" xfId="0" applyFont="1" applyFill="1" applyBorder="1" applyAlignment="1" applyProtection="1">
      <alignment horizontal="left" wrapText="1"/>
      <protection hidden="1"/>
    </xf>
    <xf numFmtId="0" fontId="5" fillId="5" borderId="60" xfId="0" applyFont="1" applyFill="1" applyBorder="1" applyAlignment="1" applyProtection="1">
      <alignment horizontal="center" wrapText="1"/>
      <protection hidden="1"/>
    </xf>
    <xf numFmtId="0" fontId="23" fillId="23" borderId="48" xfId="0" applyFont="1" applyFill="1" applyBorder="1" applyAlignment="1" applyProtection="1">
      <alignment horizontal="center"/>
      <protection hidden="1"/>
    </xf>
    <xf numFmtId="169" fontId="11" fillId="23" borderId="49" xfId="0" applyNumberFormat="1" applyFont="1" applyFill="1" applyBorder="1" applyAlignment="1" applyProtection="1">
      <alignment horizontal="center"/>
      <protection hidden="1"/>
    </xf>
    <xf numFmtId="169" fontId="4" fillId="23" borderId="49" xfId="0" applyNumberFormat="1" applyFont="1" applyFill="1" applyBorder="1" applyAlignment="1" applyProtection="1">
      <alignment horizontal="left"/>
      <protection hidden="1"/>
    </xf>
    <xf numFmtId="0" fontId="23" fillId="23" borderId="49" xfId="0" applyFont="1" applyFill="1" applyBorder="1" applyProtection="1">
      <protection hidden="1"/>
    </xf>
    <xf numFmtId="0" fontId="23" fillId="23" borderId="49" xfId="0" applyFont="1" applyFill="1" applyBorder="1" applyAlignment="1" applyProtection="1">
      <alignment horizontal="center"/>
      <protection hidden="1"/>
    </xf>
    <xf numFmtId="164" fontId="23" fillId="23" borderId="49" xfId="0" applyNumberFormat="1" applyFont="1" applyFill="1" applyBorder="1" applyAlignment="1" applyProtection="1">
      <alignment horizontal="center"/>
      <protection hidden="1"/>
    </xf>
    <xf numFmtId="167" fontId="23" fillId="23" borderId="49" xfId="0" applyNumberFormat="1" applyFont="1" applyFill="1" applyBorder="1" applyAlignment="1" applyProtection="1">
      <alignment horizontal="center"/>
      <protection hidden="1"/>
    </xf>
    <xf numFmtId="0" fontId="4" fillId="23" borderId="49" xfId="0" applyNumberFormat="1" applyFont="1" applyFill="1" applyBorder="1" applyAlignment="1" applyProtection="1">
      <alignment horizontal="center"/>
      <protection locked="0"/>
    </xf>
    <xf numFmtId="164" fontId="11" fillId="23" borderId="50" xfId="0" applyNumberFormat="1" applyFont="1" applyFill="1" applyBorder="1" applyAlignment="1" applyProtection="1">
      <alignment horizontal="center"/>
      <protection hidden="1"/>
    </xf>
    <xf numFmtId="0" fontId="5" fillId="5" borderId="42" xfId="0" applyFont="1" applyFill="1" applyBorder="1" applyAlignment="1" applyProtection="1">
      <alignment horizontal="center" wrapText="1"/>
      <protection hidden="1"/>
    </xf>
    <xf numFmtId="0" fontId="5" fillId="5" borderId="44" xfId="0" applyFont="1" applyFill="1" applyBorder="1" applyAlignment="1" applyProtection="1">
      <alignment horizontal="left" wrapText="1"/>
      <protection hidden="1"/>
    </xf>
    <xf numFmtId="0" fontId="5" fillId="5" borderId="46" xfId="0" applyFont="1" applyFill="1" applyBorder="1" applyAlignment="1" applyProtection="1">
      <alignment horizontal="center" wrapText="1"/>
      <protection hidden="1"/>
    </xf>
    <xf numFmtId="0" fontId="0" fillId="0" borderId="0" xfId="0" applyBorder="1"/>
    <xf numFmtId="0" fontId="5" fillId="5" borderId="58" xfId="0" applyFont="1" applyFill="1" applyBorder="1" applyAlignment="1" applyProtection="1">
      <alignment horizontal="left" wrapText="1"/>
      <protection hidden="1"/>
    </xf>
    <xf numFmtId="0" fontId="0" fillId="0" borderId="2" xfId="0" applyBorder="1"/>
    <xf numFmtId="0" fontId="0" fillId="0" borderId="6" xfId="0" applyBorder="1"/>
    <xf numFmtId="0" fontId="0" fillId="0" borderId="34" xfId="0" applyBorder="1"/>
    <xf numFmtId="0" fontId="0" fillId="22" borderId="5" xfId="0" applyFill="1" applyBorder="1"/>
    <xf numFmtId="0" fontId="0" fillId="22" borderId="0" xfId="0" applyFill="1" applyBorder="1"/>
    <xf numFmtId="0" fontId="0" fillId="22" borderId="2" xfId="0" applyFill="1" applyBorder="1"/>
    <xf numFmtId="0" fontId="0" fillId="22" borderId="33" xfId="0" applyFill="1" applyBorder="1"/>
    <xf numFmtId="0" fontId="0" fillId="22" borderId="6" xfId="0" applyFill="1" applyBorder="1"/>
    <xf numFmtId="0" fontId="0" fillId="22" borderId="40" xfId="0" applyFill="1" applyBorder="1"/>
    <xf numFmtId="0" fontId="0" fillId="22" borderId="35" xfId="0" applyFill="1" applyBorder="1"/>
    <xf numFmtId="0" fontId="0" fillId="22" borderId="37" xfId="0" applyFill="1" applyBorder="1"/>
    <xf numFmtId="0" fontId="0" fillId="0" borderId="0" xfId="0" applyAlignment="1">
      <alignment horizontal="center"/>
    </xf>
    <xf numFmtId="0" fontId="0" fillId="23" borderId="0" xfId="0" applyFill="1" applyBorder="1" applyAlignment="1">
      <alignment horizontal="left"/>
    </xf>
    <xf numFmtId="0" fontId="11" fillId="23" borderId="5" xfId="0" applyFont="1" applyFill="1" applyBorder="1" applyAlignment="1" applyProtection="1">
      <alignment horizontal="center"/>
      <protection hidden="1"/>
    </xf>
    <xf numFmtId="0" fontId="14" fillId="0" borderId="0" xfId="0" applyFont="1"/>
    <xf numFmtId="0" fontId="13" fillId="0" borderId="5" xfId="0" applyFont="1" applyBorder="1" applyAlignment="1" applyProtection="1">
      <protection hidden="1"/>
    </xf>
    <xf numFmtId="0" fontId="64" fillId="0" borderId="0" xfId="0" applyFont="1" applyAlignment="1">
      <alignment horizontal="center" vertical="center" readingOrder="1"/>
    </xf>
    <xf numFmtId="0" fontId="65" fillId="0" borderId="0" xfId="0" applyFont="1" applyBorder="1"/>
    <xf numFmtId="0" fontId="66" fillId="0" borderId="0" xfId="0" applyFont="1" applyAlignment="1">
      <alignment horizontal="center" vertical="center" readingOrder="1"/>
    </xf>
    <xf numFmtId="0" fontId="67" fillId="0" borderId="0" xfId="0" applyFont="1" applyAlignment="1">
      <alignment horizontal="center" vertical="center" readingOrder="1"/>
    </xf>
    <xf numFmtId="0" fontId="71" fillId="0" borderId="0" xfId="0" applyFont="1" applyBorder="1" applyAlignment="1">
      <alignment horizontal="center" vertical="center"/>
    </xf>
    <xf numFmtId="0" fontId="13" fillId="0" borderId="0" xfId="0" applyFont="1" applyBorder="1" applyAlignment="1" applyProtection="1">
      <alignment horizontal="left"/>
      <protection hidden="1"/>
    </xf>
    <xf numFmtId="0" fontId="70" fillId="0" borderId="0" xfId="0" applyFont="1" applyBorder="1" applyAlignment="1">
      <alignment horizontal="center" vertical="center"/>
    </xf>
    <xf numFmtId="0" fontId="0" fillId="24" borderId="32" xfId="0" applyFill="1" applyBorder="1"/>
    <xf numFmtId="0" fontId="0" fillId="24" borderId="3" xfId="0" applyFill="1" applyBorder="1"/>
    <xf numFmtId="0" fontId="0" fillId="24" borderId="3" xfId="0" applyFill="1" applyBorder="1" applyAlignment="1">
      <alignment horizontal="left"/>
    </xf>
    <xf numFmtId="0" fontId="0" fillId="24" borderId="4" xfId="0" applyFill="1" applyBorder="1"/>
    <xf numFmtId="169" fontId="8" fillId="23" borderId="0" xfId="0" applyNumberFormat="1" applyFont="1" applyFill="1" applyBorder="1" applyAlignment="1" applyProtection="1">
      <alignment horizontal="center"/>
      <protection hidden="1"/>
    </xf>
    <xf numFmtId="169" fontId="8" fillId="23" borderId="0" xfId="0" applyNumberFormat="1" applyFont="1" applyFill="1" applyBorder="1" applyAlignment="1" applyProtection="1">
      <alignment horizontal="left"/>
      <protection hidden="1"/>
    </xf>
    <xf numFmtId="0" fontId="62" fillId="23" borderId="0" xfId="0" applyFont="1" applyFill="1" applyBorder="1" applyProtection="1">
      <protection hidden="1"/>
    </xf>
    <xf numFmtId="0" fontId="62" fillId="23" borderId="0" xfId="0" applyFont="1" applyFill="1" applyBorder="1" applyAlignment="1" applyProtection="1">
      <alignment horizontal="center"/>
      <protection hidden="1"/>
    </xf>
    <xf numFmtId="164" fontId="62" fillId="23" borderId="0" xfId="0" applyNumberFormat="1" applyFont="1" applyFill="1" applyBorder="1" applyAlignment="1" applyProtection="1">
      <alignment horizontal="center"/>
      <protection hidden="1"/>
    </xf>
    <xf numFmtId="167" fontId="62" fillId="23" borderId="0" xfId="0" applyNumberFormat="1" applyFont="1" applyFill="1" applyBorder="1" applyAlignment="1" applyProtection="1">
      <alignment horizontal="center"/>
      <protection hidden="1"/>
    </xf>
    <xf numFmtId="164" fontId="8" fillId="23" borderId="2" xfId="0" applyNumberFormat="1" applyFont="1" applyFill="1" applyBorder="1" applyAlignment="1" applyProtection="1">
      <alignment horizontal="center"/>
      <protection hidden="1"/>
    </xf>
    <xf numFmtId="0" fontId="62" fillId="23" borderId="0" xfId="0" applyNumberFormat="1" applyFont="1" applyFill="1" applyBorder="1" applyAlignment="1" applyProtection="1">
      <alignment horizontal="center"/>
      <protection locked="0"/>
    </xf>
    <xf numFmtId="0" fontId="8" fillId="23" borderId="6" xfId="0" applyFont="1" applyFill="1" applyBorder="1"/>
    <xf numFmtId="0" fontId="8" fillId="23" borderId="6" xfId="0" applyFont="1" applyFill="1" applyBorder="1" applyAlignment="1">
      <alignment horizontal="left"/>
    </xf>
    <xf numFmtId="0" fontId="8" fillId="23" borderId="34" xfId="0" applyFont="1" applyFill="1" applyBorder="1"/>
    <xf numFmtId="0" fontId="49" fillId="23" borderId="5" xfId="0" applyFont="1" applyFill="1" applyBorder="1" applyAlignment="1" applyProtection="1">
      <alignment horizontal="center"/>
      <protection hidden="1"/>
    </xf>
    <xf numFmtId="169" fontId="14" fillId="23" borderId="0" xfId="0" applyNumberFormat="1" applyFont="1" applyFill="1" applyBorder="1" applyAlignment="1" applyProtection="1">
      <protection hidden="1"/>
    </xf>
    <xf numFmtId="169" fontId="14" fillId="23" borderId="2" xfId="0" applyNumberFormat="1" applyFont="1" applyFill="1" applyBorder="1" applyAlignment="1" applyProtection="1">
      <protection hidden="1"/>
    </xf>
    <xf numFmtId="166" fontId="49" fillId="24" borderId="24" xfId="0" applyNumberFormat="1" applyFont="1" applyFill="1" applyBorder="1" applyAlignment="1" applyProtection="1">
      <alignment horizontal="center"/>
      <protection hidden="1"/>
    </xf>
    <xf numFmtId="169" fontId="14" fillId="23" borderId="1" xfId="0" applyNumberFormat="1" applyFont="1" applyFill="1" applyBorder="1" applyAlignment="1" applyProtection="1">
      <alignment horizontal="center"/>
      <protection hidden="1"/>
    </xf>
    <xf numFmtId="169" fontId="14" fillId="24" borderId="1" xfId="0" applyNumberFormat="1" applyFont="1" applyFill="1" applyBorder="1" applyAlignment="1" applyProtection="1">
      <alignment horizontal="left"/>
      <protection hidden="1"/>
    </xf>
    <xf numFmtId="164" fontId="49" fillId="23" borderId="1" xfId="0" applyNumberFormat="1" applyFont="1" applyFill="1" applyBorder="1" applyAlignment="1" applyProtection="1">
      <alignment horizontal="center"/>
      <protection hidden="1"/>
    </xf>
    <xf numFmtId="0" fontId="14" fillId="24" borderId="1" xfId="0" applyNumberFormat="1" applyFont="1" applyFill="1" applyBorder="1" applyAlignment="1" applyProtection="1">
      <alignment horizontal="center"/>
      <protection locked="0"/>
    </xf>
    <xf numFmtId="164" fontId="14" fillId="7" borderId="31" xfId="0" applyNumberFormat="1" applyFont="1" applyFill="1" applyBorder="1" applyAlignment="1" applyProtection="1">
      <alignment horizontal="center"/>
      <protection hidden="1"/>
    </xf>
    <xf numFmtId="0" fontId="14" fillId="7" borderId="21" xfId="0" applyFont="1" applyFill="1" applyBorder="1" applyAlignment="1" applyProtection="1">
      <alignment horizontal="center"/>
      <protection hidden="1"/>
    </xf>
    <xf numFmtId="169" fontId="14" fillId="23" borderId="7" xfId="0" applyNumberFormat="1" applyFont="1" applyFill="1" applyBorder="1" applyAlignment="1" applyProtection="1">
      <alignment horizontal="center"/>
      <protection hidden="1"/>
    </xf>
    <xf numFmtId="169" fontId="14" fillId="24" borderId="7" xfId="0" applyNumberFormat="1" applyFont="1" applyFill="1" applyBorder="1" applyAlignment="1" applyProtection="1">
      <alignment horizontal="left"/>
      <protection hidden="1"/>
    </xf>
    <xf numFmtId="0" fontId="49" fillId="0" borderId="7" xfId="0" applyFont="1" applyFill="1" applyBorder="1" applyProtection="1">
      <protection hidden="1"/>
    </xf>
    <xf numFmtId="0" fontId="49" fillId="0" borderId="7" xfId="0" applyFont="1" applyBorder="1" applyAlignment="1" applyProtection="1">
      <alignment horizontal="center"/>
      <protection hidden="1"/>
    </xf>
    <xf numFmtId="164" fontId="49" fillId="23" borderId="7" xfId="0" applyNumberFormat="1" applyFont="1" applyFill="1" applyBorder="1" applyAlignment="1" applyProtection="1">
      <alignment horizontal="center"/>
      <protection hidden="1"/>
    </xf>
    <xf numFmtId="167" fontId="49" fillId="7" borderId="7" xfId="0" applyNumberFormat="1" applyFont="1" applyFill="1" applyBorder="1" applyAlignment="1" applyProtection="1">
      <alignment horizontal="center"/>
      <protection hidden="1"/>
    </xf>
    <xf numFmtId="0" fontId="49" fillId="7" borderId="7" xfId="0" applyNumberFormat="1" applyFont="1" applyFill="1" applyBorder="1" applyAlignment="1" applyProtection="1">
      <alignment horizontal="center"/>
      <protection locked="0"/>
    </xf>
    <xf numFmtId="0" fontId="14" fillId="0" borderId="7" xfId="0" applyFont="1" applyBorder="1"/>
    <xf numFmtId="169" fontId="14" fillId="24" borderId="22" xfId="0" applyNumberFormat="1" applyFont="1" applyFill="1" applyBorder="1" applyAlignment="1" applyProtection="1">
      <alignment horizontal="left"/>
      <protection hidden="1"/>
    </xf>
    <xf numFmtId="0" fontId="49" fillId="0" borderId="7" xfId="0" applyFont="1" applyFill="1" applyBorder="1" applyAlignment="1" applyProtection="1">
      <alignment horizontal="center"/>
      <protection hidden="1"/>
    </xf>
    <xf numFmtId="0" fontId="49" fillId="7" borderId="21" xfId="0" applyFont="1" applyFill="1" applyBorder="1" applyAlignment="1" applyProtection="1">
      <alignment horizontal="center"/>
      <protection hidden="1"/>
    </xf>
    <xf numFmtId="0" fontId="49" fillId="7" borderId="7" xfId="0" applyFont="1" applyFill="1" applyBorder="1" applyAlignment="1" applyProtection="1">
      <alignment horizontal="center"/>
      <protection hidden="1"/>
    </xf>
    <xf numFmtId="0" fontId="14" fillId="0" borderId="7" xfId="0" applyNumberFormat="1" applyFont="1" applyBorder="1" applyAlignment="1" applyProtection="1">
      <alignment horizontal="center"/>
      <protection locked="0"/>
    </xf>
    <xf numFmtId="169" fontId="14" fillId="23" borderId="7" xfId="0" applyNumberFormat="1" applyFont="1" applyFill="1" applyBorder="1" applyAlignment="1">
      <alignment horizontal="center"/>
    </xf>
    <xf numFmtId="0" fontId="49" fillId="7" borderId="7" xfId="0" applyFont="1" applyFill="1" applyBorder="1" applyProtection="1">
      <protection hidden="1"/>
    </xf>
    <xf numFmtId="0" fontId="49" fillId="7" borderId="24" xfId="0" applyFont="1" applyFill="1" applyBorder="1" applyAlignment="1" applyProtection="1">
      <alignment horizontal="center"/>
      <protection hidden="1"/>
    </xf>
    <xf numFmtId="0" fontId="49" fillId="7" borderId="1" xfId="0" applyFont="1" applyFill="1" applyBorder="1" applyProtection="1">
      <protection hidden="1"/>
    </xf>
    <xf numFmtId="0" fontId="49" fillId="7" borderId="1" xfId="0" applyFont="1" applyFill="1" applyBorder="1" applyAlignment="1" applyProtection="1">
      <alignment horizontal="center"/>
      <protection hidden="1"/>
    </xf>
    <xf numFmtId="167" fontId="49" fillId="7" borderId="1" xfId="0" applyNumberFormat="1" applyFont="1" applyFill="1" applyBorder="1" applyAlignment="1" applyProtection="1">
      <alignment horizontal="center"/>
      <protection hidden="1"/>
    </xf>
    <xf numFmtId="0" fontId="14" fillId="0" borderId="1" xfId="0" applyNumberFormat="1" applyFont="1" applyBorder="1" applyAlignment="1" applyProtection="1">
      <alignment horizontal="center"/>
      <protection locked="0"/>
    </xf>
    <xf numFmtId="169" fontId="14" fillId="23" borderId="25" xfId="0" applyNumberFormat="1" applyFont="1" applyFill="1" applyBorder="1" applyAlignment="1" applyProtection="1">
      <alignment horizontal="center"/>
      <protection hidden="1"/>
    </xf>
    <xf numFmtId="166" fontId="49" fillId="24" borderId="21" xfId="0" applyNumberFormat="1" applyFont="1" applyFill="1" applyBorder="1" applyAlignment="1" applyProtection="1">
      <alignment horizontal="center"/>
      <protection hidden="1"/>
    </xf>
    <xf numFmtId="169" fontId="14" fillId="23" borderId="29" xfId="0" applyNumberFormat="1" applyFont="1" applyFill="1" applyBorder="1" applyAlignment="1" applyProtection="1">
      <alignment horizontal="center"/>
      <protection hidden="1"/>
    </xf>
    <xf numFmtId="169" fontId="14" fillId="24" borderId="29" xfId="0" applyNumberFormat="1" applyFont="1" applyFill="1" applyBorder="1" applyAlignment="1" applyProtection="1">
      <alignment horizontal="left"/>
      <protection hidden="1"/>
    </xf>
    <xf numFmtId="0" fontId="49" fillId="24" borderId="9" xfId="0" applyFont="1" applyFill="1" applyBorder="1" applyProtection="1">
      <protection hidden="1"/>
    </xf>
    <xf numFmtId="0" fontId="49" fillId="24" borderId="9" xfId="0" applyFont="1" applyFill="1" applyBorder="1" applyAlignment="1" applyProtection="1">
      <alignment horizontal="center"/>
      <protection hidden="1"/>
    </xf>
    <xf numFmtId="0" fontId="49" fillId="24" borderId="22" xfId="0" applyFont="1" applyFill="1" applyBorder="1" applyAlignment="1" applyProtection="1">
      <alignment horizontal="center"/>
      <protection hidden="1"/>
    </xf>
    <xf numFmtId="164" fontId="49" fillId="23" borderId="22" xfId="0" applyNumberFormat="1" applyFont="1" applyFill="1" applyBorder="1" applyAlignment="1" applyProtection="1">
      <alignment horizontal="center"/>
      <protection hidden="1"/>
    </xf>
    <xf numFmtId="167" fontId="49" fillId="24" borderId="7" xfId="0" applyNumberFormat="1" applyFont="1" applyFill="1" applyBorder="1" applyAlignment="1" applyProtection="1">
      <alignment horizontal="center"/>
      <protection hidden="1"/>
    </xf>
    <xf numFmtId="0" fontId="14" fillId="24" borderId="7" xfId="0" applyNumberFormat="1" applyFont="1" applyFill="1" applyBorder="1" applyAlignment="1" applyProtection="1">
      <alignment horizontal="center"/>
      <protection locked="0"/>
    </xf>
    <xf numFmtId="169" fontId="14" fillId="24" borderId="12" xfId="0" applyNumberFormat="1" applyFont="1" applyFill="1" applyBorder="1" applyAlignment="1" applyProtection="1">
      <alignment horizontal="left"/>
      <protection hidden="1"/>
    </xf>
    <xf numFmtId="0" fontId="49" fillId="24" borderId="26" xfId="0" applyFont="1" applyFill="1" applyBorder="1" applyProtection="1">
      <protection hidden="1"/>
    </xf>
    <xf numFmtId="0" fontId="49" fillId="24" borderId="26" xfId="0" applyFont="1" applyFill="1" applyBorder="1" applyAlignment="1" applyProtection="1">
      <alignment horizontal="center"/>
      <protection hidden="1"/>
    </xf>
    <xf numFmtId="0" fontId="49" fillId="24" borderId="23" xfId="0" applyFont="1" applyFill="1" applyBorder="1" applyAlignment="1" applyProtection="1">
      <alignment horizontal="center"/>
      <protection hidden="1"/>
    </xf>
    <xf numFmtId="169" fontId="4" fillId="23" borderId="35" xfId="0" applyNumberFormat="1" applyFont="1" applyFill="1" applyBorder="1" applyAlignment="1" applyProtection="1">
      <alignment horizontal="left"/>
      <protection hidden="1"/>
    </xf>
    <xf numFmtId="0" fontId="23" fillId="23" borderId="35" xfId="0" applyFont="1" applyFill="1" applyBorder="1" applyProtection="1">
      <protection hidden="1"/>
    </xf>
    <xf numFmtId="0" fontId="23" fillId="23" borderId="35" xfId="0" applyFont="1" applyFill="1" applyBorder="1" applyAlignment="1" applyProtection="1">
      <alignment horizontal="center"/>
      <protection hidden="1"/>
    </xf>
    <xf numFmtId="0" fontId="5" fillId="5" borderId="51" xfId="0" applyFont="1" applyFill="1" applyBorder="1" applyAlignment="1" applyProtection="1">
      <alignment horizontal="center" wrapText="1"/>
      <protection hidden="1"/>
    </xf>
    <xf numFmtId="169" fontId="14" fillId="24" borderId="25" xfId="0" applyNumberFormat="1" applyFont="1" applyFill="1" applyBorder="1" applyAlignment="1" applyProtection="1">
      <alignment horizontal="left"/>
      <protection hidden="1"/>
    </xf>
    <xf numFmtId="0" fontId="49" fillId="24" borderId="25" xfId="0" applyFont="1" applyFill="1" applyBorder="1" applyProtection="1">
      <protection hidden="1"/>
    </xf>
    <xf numFmtId="0" fontId="49" fillId="24" borderId="25" xfId="0" applyFont="1" applyFill="1" applyBorder="1" applyAlignment="1" applyProtection="1">
      <alignment horizontal="center"/>
      <protection hidden="1"/>
    </xf>
    <xf numFmtId="164" fontId="49" fillId="23" borderId="25" xfId="0" applyNumberFormat="1" applyFont="1" applyFill="1" applyBorder="1" applyAlignment="1" applyProtection="1">
      <alignment horizontal="center"/>
      <protection hidden="1"/>
    </xf>
    <xf numFmtId="167" fontId="49" fillId="24" borderId="25" xfId="0" applyNumberFormat="1" applyFont="1" applyFill="1" applyBorder="1" applyAlignment="1" applyProtection="1">
      <alignment horizontal="center"/>
      <protection hidden="1"/>
    </xf>
    <xf numFmtId="0" fontId="14" fillId="24" borderId="25" xfId="0" applyNumberFormat="1" applyFont="1" applyFill="1" applyBorder="1" applyAlignment="1" applyProtection="1">
      <alignment horizontal="center"/>
      <protection locked="0"/>
    </xf>
    <xf numFmtId="0" fontId="5" fillId="5" borderId="61" xfId="0" applyFont="1" applyFill="1" applyBorder="1" applyAlignment="1" applyProtection="1">
      <alignment horizontal="center" wrapText="1"/>
      <protection hidden="1"/>
    </xf>
    <xf numFmtId="0" fontId="5" fillId="5" borderId="62" xfId="0" applyFont="1" applyFill="1" applyBorder="1" applyAlignment="1" applyProtection="1">
      <alignment horizontal="left" wrapText="1"/>
      <protection hidden="1"/>
    </xf>
    <xf numFmtId="0" fontId="5" fillId="5" borderId="62" xfId="0" applyFont="1" applyFill="1" applyBorder="1" applyAlignment="1" applyProtection="1">
      <alignment horizontal="center" wrapText="1"/>
      <protection hidden="1"/>
    </xf>
    <xf numFmtId="0" fontId="5" fillId="5" borderId="63" xfId="0" applyFont="1" applyFill="1" applyBorder="1" applyAlignment="1" applyProtection="1">
      <alignment horizontal="center" wrapText="1"/>
      <protection hidden="1"/>
    </xf>
    <xf numFmtId="164" fontId="14" fillId="23" borderId="37" xfId="0" applyNumberFormat="1" applyFont="1" applyFill="1" applyBorder="1" applyAlignment="1" applyProtection="1">
      <alignment horizontal="center"/>
      <protection hidden="1"/>
    </xf>
    <xf numFmtId="0" fontId="14" fillId="0" borderId="21" xfId="0" applyFont="1" applyBorder="1" applyAlignment="1">
      <alignment horizontal="center"/>
    </xf>
    <xf numFmtId="0" fontId="14" fillId="23" borderId="37" xfId="0" applyNumberFormat="1" applyFont="1" applyFill="1" applyBorder="1" applyAlignment="1" applyProtection="1">
      <alignment horizontal="center"/>
      <protection locked="0"/>
    </xf>
    <xf numFmtId="0" fontId="23" fillId="23" borderId="40" xfId="0" applyFont="1" applyFill="1" applyBorder="1" applyAlignment="1" applyProtection="1">
      <alignment horizontal="center"/>
      <protection hidden="1"/>
    </xf>
    <xf numFmtId="169" fontId="11" fillId="23" borderId="35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5" fillId="7" borderId="37" xfId="0" applyFont="1" applyFill="1" applyBorder="1" applyAlignment="1" applyProtection="1">
      <alignment horizontal="right"/>
      <protection hidden="1"/>
    </xf>
    <xf numFmtId="164" fontId="11" fillId="0" borderId="7" xfId="0" applyNumberFormat="1" applyFont="1" applyFill="1" applyBorder="1" applyAlignment="1" applyProtection="1">
      <alignment horizontal="center"/>
      <protection hidden="1"/>
    </xf>
    <xf numFmtId="0" fontId="52" fillId="7" borderId="7" xfId="2" applyFont="1" applyFill="1" applyBorder="1" applyAlignment="1" applyProtection="1">
      <alignment horizontal="center"/>
      <protection locked="0"/>
    </xf>
    <xf numFmtId="0" fontId="7" fillId="7" borderId="7" xfId="0" applyFont="1" applyFill="1" applyBorder="1" applyProtection="1">
      <protection hidden="1"/>
    </xf>
    <xf numFmtId="164" fontId="11" fillId="7" borderId="14" xfId="0" applyNumberFormat="1" applyFont="1" applyFill="1" applyBorder="1" applyAlignment="1" applyProtection="1">
      <alignment horizontal="center"/>
      <protection hidden="1"/>
    </xf>
    <xf numFmtId="0" fontId="11" fillId="0" borderId="15" xfId="0" applyFont="1" applyBorder="1" applyProtection="1">
      <protection hidden="1"/>
    </xf>
    <xf numFmtId="0" fontId="4" fillId="0" borderId="7" xfId="4" applyFont="1" applyBorder="1" applyAlignment="1" applyProtection="1">
      <alignment horizontal="center"/>
      <protection hidden="1"/>
    </xf>
    <xf numFmtId="165" fontId="4" fillId="0" borderId="7" xfId="5" applyFont="1" applyBorder="1" applyAlignment="1" applyProtection="1">
      <alignment horizontal="center"/>
      <protection hidden="1"/>
    </xf>
    <xf numFmtId="0" fontId="4" fillId="0" borderId="7" xfId="4" applyFont="1" applyBorder="1" applyProtection="1">
      <protection hidden="1"/>
    </xf>
    <xf numFmtId="0" fontId="4" fillId="0" borderId="1" xfId="4" applyFont="1" applyBorder="1" applyAlignment="1" applyProtection="1">
      <alignment horizontal="center"/>
      <protection hidden="1"/>
    </xf>
    <xf numFmtId="0" fontId="4" fillId="0" borderId="22" xfId="4" applyFont="1" applyBorder="1" applyAlignment="1" applyProtection="1">
      <alignment horizontal="center"/>
      <protection hidden="1"/>
    </xf>
    <xf numFmtId="0" fontId="4" fillId="26" borderId="1" xfId="4" applyFont="1" applyFill="1" applyBorder="1" applyAlignment="1" applyProtection="1">
      <alignment horizontal="center"/>
      <protection hidden="1"/>
    </xf>
    <xf numFmtId="169" fontId="4" fillId="26" borderId="23" xfId="4" applyNumberFormat="1" applyFont="1" applyFill="1" applyBorder="1" applyAlignment="1" applyProtection="1">
      <alignment horizontal="center"/>
      <protection hidden="1"/>
    </xf>
    <xf numFmtId="0" fontId="4" fillId="26" borderId="1" xfId="4" applyFont="1" applyFill="1" applyBorder="1" applyAlignment="1" applyProtection="1">
      <alignment horizontal="center" wrapText="1"/>
      <protection hidden="1"/>
    </xf>
    <xf numFmtId="2" fontId="4" fillId="26" borderId="1" xfId="4" applyNumberFormat="1" applyFont="1" applyFill="1" applyBorder="1" applyAlignment="1" applyProtection="1">
      <alignment horizontal="center"/>
      <protection hidden="1"/>
    </xf>
    <xf numFmtId="0" fontId="4" fillId="26" borderId="16" xfId="4" applyFont="1" applyFill="1" applyBorder="1" applyAlignment="1" applyProtection="1">
      <alignment horizontal="center"/>
      <protection hidden="1"/>
    </xf>
    <xf numFmtId="169" fontId="4" fillId="26" borderId="18" xfId="4" applyNumberFormat="1" applyFont="1" applyFill="1" applyBorder="1" applyAlignment="1" applyProtection="1">
      <alignment horizontal="center"/>
      <protection hidden="1"/>
    </xf>
    <xf numFmtId="0" fontId="4" fillId="26" borderId="16" xfId="4" applyFont="1" applyFill="1" applyBorder="1" applyAlignment="1" applyProtection="1">
      <alignment horizontal="left"/>
      <protection hidden="1"/>
    </xf>
    <xf numFmtId="0" fontId="4" fillId="26" borderId="16" xfId="4" applyFont="1" applyFill="1" applyBorder="1" applyAlignment="1" applyProtection="1">
      <alignment horizontal="center" wrapText="1"/>
      <protection hidden="1"/>
    </xf>
    <xf numFmtId="2" fontId="4" fillId="26" borderId="16" xfId="4" applyNumberFormat="1" applyFont="1" applyFill="1" applyBorder="1" applyAlignment="1" applyProtection="1">
      <alignment horizontal="center"/>
      <protection hidden="1"/>
    </xf>
    <xf numFmtId="0" fontId="4" fillId="0" borderId="7" xfId="4" applyFont="1" applyBorder="1" applyAlignment="1" applyProtection="1">
      <alignment horizontal="center"/>
      <protection locked="0"/>
    </xf>
    <xf numFmtId="0" fontId="4" fillId="0" borderId="1" xfId="4" applyFont="1" applyBorder="1" applyAlignment="1" applyProtection="1">
      <alignment horizontal="center"/>
      <protection locked="0"/>
    </xf>
    <xf numFmtId="0" fontId="4" fillId="26" borderId="23" xfId="4" applyFont="1" applyFill="1" applyBorder="1" applyAlignment="1" applyProtection="1">
      <alignment horizontal="center"/>
      <protection hidden="1"/>
    </xf>
    <xf numFmtId="0" fontId="4" fillId="26" borderId="18" xfId="4" applyFont="1" applyFill="1" applyBorder="1" applyAlignment="1" applyProtection="1">
      <alignment horizontal="center"/>
      <protection hidden="1"/>
    </xf>
    <xf numFmtId="167" fontId="11" fillId="0" borderId="29" xfId="0" applyNumberFormat="1" applyFont="1" applyFill="1" applyBorder="1" applyAlignment="1" applyProtection="1">
      <alignment horizontal="center"/>
      <protection hidden="1"/>
    </xf>
    <xf numFmtId="0" fontId="5" fillId="5" borderId="19" xfId="0" applyFont="1" applyFill="1" applyBorder="1" applyAlignment="1" applyProtection="1">
      <alignment horizontal="center" wrapText="1"/>
      <protection hidden="1"/>
    </xf>
    <xf numFmtId="0" fontId="11" fillId="0" borderId="22" xfId="0" applyFont="1" applyFill="1" applyBorder="1" applyAlignment="1" applyProtection="1">
      <alignment horizontal="center"/>
      <protection hidden="1"/>
    </xf>
    <xf numFmtId="0" fontId="11" fillId="7" borderId="23" xfId="0" applyFont="1" applyFill="1" applyBorder="1" applyAlignment="1" applyProtection="1">
      <alignment horizontal="center"/>
      <protection hidden="1"/>
    </xf>
    <xf numFmtId="0" fontId="11" fillId="24" borderId="68" xfId="0" applyFont="1" applyFill="1" applyBorder="1" applyAlignment="1" applyProtection="1">
      <alignment horizontal="right"/>
      <protection hidden="1"/>
    </xf>
    <xf numFmtId="0" fontId="11" fillId="24" borderId="69" xfId="0" applyFont="1" applyFill="1" applyBorder="1" applyAlignment="1" applyProtection="1">
      <alignment horizontal="right"/>
      <protection hidden="1"/>
    </xf>
    <xf numFmtId="167" fontId="11" fillId="0" borderId="31" xfId="0" applyNumberFormat="1" applyFont="1" applyFill="1" applyBorder="1" applyAlignment="1" applyProtection="1">
      <alignment horizontal="center"/>
      <protection hidden="1"/>
    </xf>
    <xf numFmtId="0" fontId="4" fillId="26" borderId="45" xfId="4" applyFont="1" applyFill="1" applyBorder="1" applyAlignment="1" applyProtection="1">
      <alignment horizontal="center"/>
      <protection hidden="1"/>
    </xf>
    <xf numFmtId="0" fontId="4" fillId="26" borderId="15" xfId="4" applyFont="1" applyFill="1" applyBorder="1" applyAlignment="1" applyProtection="1">
      <alignment horizontal="center"/>
      <protection hidden="1"/>
    </xf>
    <xf numFmtId="0" fontId="4" fillId="26" borderId="20" xfId="4" applyFont="1" applyFill="1" applyBorder="1" applyAlignment="1" applyProtection="1">
      <alignment horizontal="center"/>
      <protection hidden="1"/>
    </xf>
    <xf numFmtId="0" fontId="4" fillId="0" borderId="21" xfId="4" applyFont="1" applyBorder="1" applyAlignment="1" applyProtection="1">
      <alignment horizontal="center"/>
      <protection hidden="1"/>
    </xf>
    <xf numFmtId="0" fontId="4" fillId="0" borderId="24" xfId="4" applyFont="1" applyBorder="1" applyAlignment="1" applyProtection="1">
      <alignment horizontal="center"/>
      <protection hidden="1"/>
    </xf>
    <xf numFmtId="0" fontId="4" fillId="0" borderId="39" xfId="4" applyFont="1" applyBorder="1" applyAlignment="1" applyProtection="1">
      <alignment horizontal="center"/>
      <protection hidden="1"/>
    </xf>
    <xf numFmtId="0" fontId="4" fillId="0" borderId="38" xfId="4" applyFont="1" applyBorder="1" applyProtection="1">
      <protection hidden="1"/>
    </xf>
    <xf numFmtId="0" fontId="4" fillId="0" borderId="38" xfId="4" applyFont="1" applyBorder="1" applyAlignment="1" applyProtection="1">
      <alignment horizontal="center"/>
      <protection hidden="1"/>
    </xf>
    <xf numFmtId="165" fontId="4" fillId="0" borderId="38" xfId="5" applyFont="1" applyBorder="1" applyAlignment="1" applyProtection="1">
      <alignment horizontal="center"/>
      <protection hidden="1"/>
    </xf>
    <xf numFmtId="0" fontId="4" fillId="0" borderId="38" xfId="4" applyFont="1" applyBorder="1" applyAlignment="1" applyProtection="1">
      <alignment horizontal="center"/>
      <protection locked="0"/>
    </xf>
    <xf numFmtId="169" fontId="23" fillId="27" borderId="7" xfId="4" applyNumberFormat="1" applyFont="1" applyFill="1" applyBorder="1" applyAlignment="1" applyProtection="1">
      <alignment horizontal="center"/>
      <protection hidden="1"/>
    </xf>
    <xf numFmtId="169" fontId="23" fillId="27" borderId="1" xfId="4" applyNumberFormat="1" applyFont="1" applyFill="1" applyBorder="1" applyAlignment="1" applyProtection="1">
      <alignment horizontal="center"/>
      <protection hidden="1"/>
    </xf>
    <xf numFmtId="169" fontId="23" fillId="27" borderId="38" xfId="4" applyNumberFormat="1" applyFont="1" applyFill="1" applyBorder="1" applyAlignment="1" applyProtection="1">
      <alignment horizontal="center"/>
      <protection hidden="1"/>
    </xf>
    <xf numFmtId="165" fontId="4" fillId="28" borderId="7" xfId="5" applyFont="1" applyFill="1" applyBorder="1" applyAlignment="1" applyProtection="1">
      <alignment horizontal="center"/>
      <protection hidden="1"/>
    </xf>
    <xf numFmtId="165" fontId="4" fillId="28" borderId="38" xfId="5" applyFont="1" applyFill="1" applyBorder="1" applyAlignment="1" applyProtection="1">
      <alignment horizontal="center"/>
      <protection hidden="1"/>
    </xf>
    <xf numFmtId="165" fontId="4" fillId="28" borderId="16" xfId="1" applyFont="1" applyFill="1" applyBorder="1" applyAlignment="1" applyProtection="1">
      <alignment horizontal="center"/>
      <protection hidden="1"/>
    </xf>
    <xf numFmtId="165" fontId="4" fillId="28" borderId="7" xfId="1" applyFont="1" applyFill="1" applyBorder="1" applyAlignment="1" applyProtection="1">
      <alignment horizontal="center"/>
      <protection hidden="1"/>
    </xf>
    <xf numFmtId="165" fontId="11" fillId="28" borderId="7" xfId="1" applyFont="1" applyFill="1" applyBorder="1" applyAlignment="1" applyProtection="1">
      <alignment horizontal="center"/>
      <protection hidden="1"/>
    </xf>
    <xf numFmtId="165" fontId="11" fillId="28" borderId="1" xfId="1" applyFont="1" applyFill="1" applyBorder="1" applyAlignment="1" applyProtection="1">
      <alignment horizontal="center"/>
      <protection hidden="1"/>
    </xf>
    <xf numFmtId="165" fontId="11" fillId="28" borderId="16" xfId="1" applyFont="1" applyFill="1" applyBorder="1" applyAlignment="1" applyProtection="1">
      <alignment horizontal="center"/>
      <protection hidden="1"/>
    </xf>
    <xf numFmtId="165" fontId="11" fillId="28" borderId="38" xfId="1" applyFont="1" applyFill="1" applyBorder="1" applyAlignment="1" applyProtection="1">
      <alignment horizontal="center"/>
      <protection hidden="1"/>
    </xf>
    <xf numFmtId="0" fontId="5" fillId="24" borderId="70" xfId="0" applyFont="1" applyFill="1" applyBorder="1" applyAlignment="1" applyProtection="1">
      <alignment horizontal="center" wrapText="1"/>
      <protection hidden="1"/>
    </xf>
    <xf numFmtId="0" fontId="5" fillId="5" borderId="18" xfId="0" applyFont="1" applyFill="1" applyBorder="1" applyAlignment="1" applyProtection="1">
      <alignment horizontal="center" wrapText="1"/>
      <protection hidden="1"/>
    </xf>
    <xf numFmtId="0" fontId="4" fillId="26" borderId="42" xfId="4" applyFont="1" applyFill="1" applyBorder="1" applyAlignment="1" applyProtection="1">
      <alignment horizontal="center"/>
      <protection hidden="1"/>
    </xf>
    <xf numFmtId="169" fontId="4" fillId="26" borderId="43" xfId="4" applyNumberFormat="1" applyFont="1" applyFill="1" applyBorder="1" applyAlignment="1" applyProtection="1">
      <alignment horizontal="center"/>
      <protection hidden="1"/>
    </xf>
    <xf numFmtId="0" fontId="4" fillId="26" borderId="44" xfId="4" applyFont="1" applyFill="1" applyBorder="1" applyAlignment="1" applyProtection="1">
      <alignment horizontal="center"/>
      <protection hidden="1"/>
    </xf>
    <xf numFmtId="0" fontId="4" fillId="26" borderId="44" xfId="4" applyFont="1" applyFill="1" applyBorder="1" applyAlignment="1" applyProtection="1">
      <alignment horizontal="center" wrapText="1"/>
      <protection hidden="1"/>
    </xf>
    <xf numFmtId="2" fontId="4" fillId="26" borderId="44" xfId="4" applyNumberFormat="1" applyFont="1" applyFill="1" applyBorder="1" applyAlignment="1" applyProtection="1">
      <alignment horizontal="center"/>
      <protection hidden="1"/>
    </xf>
    <xf numFmtId="0" fontId="4" fillId="26" borderId="46" xfId="4" applyFont="1" applyFill="1" applyBorder="1" applyAlignment="1" applyProtection="1">
      <alignment horizontal="center"/>
      <protection hidden="1"/>
    </xf>
    <xf numFmtId="167" fontId="11" fillId="0" borderId="67" xfId="0" applyNumberFormat="1" applyFont="1" applyFill="1" applyBorder="1" applyAlignment="1" applyProtection="1">
      <alignment horizontal="center"/>
      <protection hidden="1"/>
    </xf>
    <xf numFmtId="0" fontId="4" fillId="18" borderId="1" xfId="0" applyNumberFormat="1" applyFont="1" applyFill="1" applyBorder="1" applyAlignment="1" applyProtection="1">
      <alignment horizontal="center"/>
      <protection hidden="1"/>
    </xf>
    <xf numFmtId="0" fontId="12" fillId="0" borderId="64" xfId="4" applyFont="1" applyBorder="1" applyProtection="1">
      <protection hidden="1"/>
    </xf>
    <xf numFmtId="0" fontId="14" fillId="0" borderId="65" xfId="4" applyBorder="1" applyProtection="1">
      <protection hidden="1"/>
    </xf>
    <xf numFmtId="0" fontId="14" fillId="0" borderId="66" xfId="4" applyBorder="1" applyProtection="1">
      <protection hidden="1"/>
    </xf>
    <xf numFmtId="167" fontId="13" fillId="0" borderId="67" xfId="4" applyNumberFormat="1" applyFont="1" applyBorder="1" applyAlignment="1" applyProtection="1">
      <alignment horizontal="center"/>
      <protection hidden="1"/>
    </xf>
    <xf numFmtId="0" fontId="7" fillId="0" borderId="0" xfId="1" applyNumberFormat="1" applyFont="1" applyProtection="1">
      <protection hidden="1"/>
    </xf>
    <xf numFmtId="0" fontId="13" fillId="0" borderId="0" xfId="0" applyFont="1" applyProtection="1">
      <protection hidden="1"/>
    </xf>
    <xf numFmtId="0" fontId="13" fillId="0" borderId="0" xfId="0" applyFont="1" applyBorder="1" applyAlignment="1">
      <alignment horizontal="center"/>
    </xf>
    <xf numFmtId="165" fontId="4" fillId="30" borderId="7" xfId="1" applyFont="1" applyFill="1" applyBorder="1" applyAlignment="1" applyProtection="1">
      <alignment horizontal="center"/>
      <protection hidden="1"/>
    </xf>
    <xf numFmtId="0" fontId="4" fillId="30" borderId="7" xfId="0" applyFont="1" applyFill="1" applyBorder="1" applyAlignment="1" applyProtection="1">
      <alignment horizontal="center"/>
      <protection locked="0"/>
    </xf>
    <xf numFmtId="0" fontId="4" fillId="30" borderId="7" xfId="0" applyFont="1" applyFill="1" applyBorder="1" applyProtection="1">
      <protection hidden="1"/>
    </xf>
    <xf numFmtId="0" fontId="4" fillId="30" borderId="7" xfId="0" applyFont="1" applyFill="1" applyBorder="1" applyAlignment="1" applyProtection="1">
      <alignment horizontal="center"/>
      <protection hidden="1"/>
    </xf>
    <xf numFmtId="0" fontId="4" fillId="30" borderId="7" xfId="0" applyFont="1" applyFill="1" applyBorder="1" applyAlignment="1" applyProtection="1">
      <alignment horizontal="left"/>
      <protection hidden="1"/>
    </xf>
    <xf numFmtId="165" fontId="4" fillId="29" borderId="7" xfId="1" applyFont="1" applyFill="1" applyBorder="1" applyAlignment="1" applyProtection="1">
      <alignment horizontal="center"/>
      <protection hidden="1"/>
    </xf>
    <xf numFmtId="167" fontId="4" fillId="30" borderId="7" xfId="0" applyNumberFormat="1" applyFont="1" applyFill="1" applyBorder="1" applyAlignment="1" applyProtection="1">
      <alignment horizontal="center"/>
      <protection hidden="1"/>
    </xf>
    <xf numFmtId="0" fontId="4" fillId="30" borderId="16" xfId="0" applyFont="1" applyFill="1" applyBorder="1" applyAlignment="1" applyProtection="1">
      <alignment horizontal="center"/>
      <protection hidden="1"/>
    </xf>
    <xf numFmtId="0" fontId="4" fillId="30" borderId="16" xfId="0" applyFont="1" applyFill="1" applyBorder="1" applyProtection="1">
      <protection hidden="1"/>
    </xf>
    <xf numFmtId="165" fontId="4" fillId="29" borderId="16" xfId="1" applyFont="1" applyFill="1" applyBorder="1" applyAlignment="1" applyProtection="1">
      <alignment horizontal="center"/>
      <protection hidden="1"/>
    </xf>
    <xf numFmtId="165" fontId="4" fillId="30" borderId="16" xfId="1" applyFont="1" applyFill="1" applyBorder="1" applyAlignment="1" applyProtection="1">
      <alignment horizontal="center"/>
      <protection hidden="1"/>
    </xf>
    <xf numFmtId="0" fontId="4" fillId="30" borderId="16" xfId="0" applyFont="1" applyFill="1" applyBorder="1" applyAlignment="1" applyProtection="1">
      <alignment horizontal="center"/>
      <protection locked="0"/>
    </xf>
    <xf numFmtId="167" fontId="4" fillId="30" borderId="16" xfId="0" applyNumberFormat="1" applyFont="1" applyFill="1" applyBorder="1" applyAlignment="1" applyProtection="1">
      <alignment horizontal="center"/>
      <protection hidden="1"/>
    </xf>
    <xf numFmtId="0" fontId="55" fillId="0" borderId="0" xfId="0" applyFont="1" applyBorder="1" applyProtection="1">
      <protection hidden="1"/>
    </xf>
    <xf numFmtId="0" fontId="0" fillId="24" borderId="0" xfId="0" applyFill="1" applyBorder="1" applyProtection="1">
      <protection hidden="1"/>
    </xf>
    <xf numFmtId="169" fontId="0" fillId="0" borderId="0" xfId="0" applyNumberFormat="1" applyBorder="1" applyProtection="1">
      <protection hidden="1"/>
    </xf>
    <xf numFmtId="169" fontId="5" fillId="26" borderId="1" xfId="0" applyNumberFormat="1" applyFont="1" applyFill="1" applyBorder="1" applyAlignment="1" applyProtection="1">
      <alignment horizontal="center"/>
      <protection hidden="1"/>
    </xf>
    <xf numFmtId="0" fontId="5" fillId="26" borderId="26" xfId="0" applyFont="1" applyFill="1" applyBorder="1" applyAlignment="1" applyProtection="1">
      <alignment horizontal="center"/>
      <protection hidden="1"/>
    </xf>
    <xf numFmtId="0" fontId="5" fillId="26" borderId="1" xfId="0" applyFont="1" applyFill="1" applyBorder="1" applyAlignment="1" applyProtection="1">
      <alignment horizontal="center"/>
      <protection hidden="1"/>
    </xf>
    <xf numFmtId="0" fontId="5" fillId="26" borderId="26" xfId="0" applyFont="1" applyFill="1" applyBorder="1" applyAlignment="1" applyProtection="1">
      <alignment horizontal="center" wrapText="1"/>
      <protection hidden="1"/>
    </xf>
    <xf numFmtId="165" fontId="5" fillId="26" borderId="1" xfId="1" applyFont="1" applyFill="1" applyBorder="1" applyAlignment="1" applyProtection="1">
      <alignment horizontal="center" wrapText="1"/>
      <protection hidden="1"/>
    </xf>
    <xf numFmtId="165" fontId="5" fillId="26" borderId="26" xfId="1" applyFont="1" applyFill="1" applyBorder="1" applyAlignment="1" applyProtection="1">
      <alignment horizontal="center"/>
      <protection hidden="1"/>
    </xf>
    <xf numFmtId="0" fontId="5" fillId="26" borderId="1" xfId="0" applyFont="1" applyFill="1" applyBorder="1" applyAlignment="1" applyProtection="1">
      <alignment horizontal="center" wrapText="1"/>
      <protection hidden="1"/>
    </xf>
    <xf numFmtId="0" fontId="5" fillId="26" borderId="23" xfId="0" applyFont="1" applyFill="1" applyBorder="1" applyAlignment="1" applyProtection="1">
      <alignment horizontal="center"/>
      <protection hidden="1"/>
    </xf>
    <xf numFmtId="0" fontId="0" fillId="26" borderId="12" xfId="0" applyFill="1" applyBorder="1" applyProtection="1">
      <protection hidden="1"/>
    </xf>
    <xf numFmtId="0" fontId="0" fillId="26" borderId="26" xfId="0" applyFill="1" applyBorder="1" applyProtection="1">
      <protection hidden="1"/>
    </xf>
    <xf numFmtId="169" fontId="5" fillId="26" borderId="16" xfId="0" applyNumberFormat="1" applyFont="1" applyFill="1" applyBorder="1" applyAlignment="1" applyProtection="1">
      <alignment horizontal="center"/>
      <protection hidden="1"/>
    </xf>
    <xf numFmtId="0" fontId="5" fillId="26" borderId="17" xfId="0" applyFont="1" applyFill="1" applyBorder="1" applyAlignment="1" applyProtection="1">
      <alignment horizontal="left"/>
      <protection hidden="1"/>
    </xf>
    <xf numFmtId="0" fontId="5" fillId="26" borderId="16" xfId="0" applyFont="1" applyFill="1" applyBorder="1" applyAlignment="1" applyProtection="1">
      <alignment horizontal="center"/>
      <protection hidden="1"/>
    </xf>
    <xf numFmtId="0" fontId="5" fillId="26" borderId="17" xfId="0" applyFont="1" applyFill="1" applyBorder="1" applyAlignment="1" applyProtection="1">
      <alignment horizontal="center" wrapText="1"/>
      <protection hidden="1"/>
    </xf>
    <xf numFmtId="165" fontId="5" fillId="26" borderId="16" xfId="1" applyFont="1" applyFill="1" applyBorder="1" applyAlignment="1" applyProtection="1">
      <alignment horizontal="center" wrapText="1"/>
      <protection hidden="1"/>
    </xf>
    <xf numFmtId="165" fontId="5" fillId="26" borderId="17" xfId="1" applyFont="1" applyFill="1" applyBorder="1" applyAlignment="1" applyProtection="1">
      <alignment horizontal="center"/>
      <protection hidden="1"/>
    </xf>
    <xf numFmtId="0" fontId="5" fillId="26" borderId="18" xfId="0" applyFont="1" applyFill="1" applyBorder="1" applyAlignment="1" applyProtection="1">
      <alignment horizontal="center"/>
      <protection hidden="1"/>
    </xf>
    <xf numFmtId="0" fontId="0" fillId="24" borderId="0" xfId="0" applyFill="1" applyProtection="1">
      <protection hidden="1"/>
    </xf>
    <xf numFmtId="0" fontId="4" fillId="24" borderId="0" xfId="0" applyFont="1" applyFill="1" applyBorder="1" applyProtection="1">
      <protection hidden="1"/>
    </xf>
    <xf numFmtId="0" fontId="13" fillId="0" borderId="0" xfId="0" applyFont="1"/>
    <xf numFmtId="0" fontId="40" fillId="24" borderId="0" xfId="0" applyFont="1" applyFill="1" applyBorder="1" applyAlignment="1" applyProtection="1">
      <alignment horizontal="center"/>
      <protection hidden="1"/>
    </xf>
    <xf numFmtId="0" fontId="0" fillId="24" borderId="0" xfId="0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Protection="1">
      <protection hidden="1"/>
    </xf>
    <xf numFmtId="0" fontId="14" fillId="0" borderId="0" xfId="0" applyFont="1" applyBorder="1" applyAlignment="1" applyProtection="1">
      <alignment horizontal="center"/>
      <protection hidden="1"/>
    </xf>
    <xf numFmtId="0" fontId="13" fillId="0" borderId="0" xfId="0" applyFont="1" applyAlignment="1">
      <alignment horizontal="center"/>
    </xf>
    <xf numFmtId="2" fontId="5" fillId="26" borderId="26" xfId="0" applyNumberFormat="1" applyFont="1" applyFill="1" applyBorder="1" applyAlignment="1" applyProtection="1">
      <alignment horizontal="center"/>
      <protection hidden="1"/>
    </xf>
    <xf numFmtId="2" fontId="5" fillId="26" borderId="17" xfId="0" applyNumberFormat="1" applyFont="1" applyFill="1" applyBorder="1" applyAlignment="1" applyProtection="1">
      <alignment horizontal="center"/>
      <protection hidden="1"/>
    </xf>
    <xf numFmtId="0" fontId="5" fillId="26" borderId="17" xfId="0" applyFont="1" applyFill="1" applyBorder="1" applyAlignment="1" applyProtection="1">
      <alignment horizontal="center"/>
      <protection hidden="1"/>
    </xf>
    <xf numFmtId="0" fontId="0" fillId="31" borderId="7" xfId="0" applyFill="1" applyBorder="1" applyAlignment="1">
      <alignment horizontal="center"/>
    </xf>
    <xf numFmtId="0" fontId="0" fillId="31" borderId="7" xfId="0" applyFill="1" applyBorder="1"/>
    <xf numFmtId="169" fontId="4" fillId="23" borderId="7" xfId="0" applyNumberFormat="1" applyFont="1" applyFill="1" applyBorder="1" applyAlignment="1" applyProtection="1">
      <alignment horizontal="center"/>
      <protection hidden="1"/>
    </xf>
    <xf numFmtId="169" fontId="4" fillId="23" borderId="16" xfId="0" applyNumberFormat="1" applyFont="1" applyFill="1" applyBorder="1" applyAlignment="1" applyProtection="1">
      <alignment horizontal="center"/>
      <protection hidden="1"/>
    </xf>
    <xf numFmtId="169" fontId="11" fillId="23" borderId="16" xfId="0" applyNumberFormat="1" applyFont="1" applyFill="1" applyBorder="1" applyAlignment="1" applyProtection="1">
      <alignment horizontal="center"/>
      <protection hidden="1"/>
    </xf>
    <xf numFmtId="169" fontId="11" fillId="23" borderId="7" xfId="0" applyNumberFormat="1" applyFont="1" applyFill="1" applyBorder="1" applyAlignment="1" applyProtection="1">
      <alignment horizontal="center"/>
      <protection hidden="1"/>
    </xf>
    <xf numFmtId="0" fontId="4" fillId="7" borderId="7" xfId="0" applyNumberFormat="1" applyFont="1" applyFill="1" applyBorder="1" applyAlignment="1" applyProtection="1">
      <alignment horizontal="center"/>
      <protection locked="0"/>
    </xf>
    <xf numFmtId="0" fontId="4" fillId="0" borderId="7" xfId="0" applyNumberFormat="1" applyFont="1" applyBorder="1" applyAlignment="1" applyProtection="1">
      <alignment horizontal="center"/>
      <protection locked="0"/>
    </xf>
    <xf numFmtId="0" fontId="0" fillId="24" borderId="5" xfId="0" applyFill="1" applyBorder="1" applyProtection="1">
      <protection hidden="1"/>
    </xf>
    <xf numFmtId="0" fontId="14" fillId="24" borderId="0" xfId="0" applyFont="1" applyFill="1" applyBorder="1" applyProtection="1">
      <protection hidden="1"/>
    </xf>
    <xf numFmtId="0" fontId="3" fillId="24" borderId="0" xfId="0" applyFont="1" applyFill="1" applyBorder="1" applyProtection="1">
      <protection hidden="1"/>
    </xf>
    <xf numFmtId="0" fontId="14" fillId="24" borderId="0" xfId="0" applyFont="1" applyFill="1" applyBorder="1" applyAlignment="1" applyProtection="1">
      <alignment horizontal="left"/>
      <protection hidden="1"/>
    </xf>
    <xf numFmtId="0" fontId="56" fillId="24" borderId="0" xfId="2" applyFont="1" applyFill="1" applyBorder="1" applyAlignment="1" applyProtection="1">
      <protection hidden="1"/>
    </xf>
    <xf numFmtId="0" fontId="49" fillId="24" borderId="0" xfId="0" applyFont="1" applyFill="1" applyBorder="1" applyAlignment="1" applyProtection="1">
      <alignment horizontal="left"/>
      <protection hidden="1"/>
    </xf>
    <xf numFmtId="0" fontId="56" fillId="24" borderId="0" xfId="2" applyFont="1" applyFill="1" applyBorder="1" applyAlignment="1" applyProtection="1">
      <alignment horizontal="left"/>
      <protection hidden="1"/>
    </xf>
    <xf numFmtId="0" fontId="87" fillId="24" borderId="0" xfId="2" applyFont="1" applyFill="1" applyBorder="1" applyAlignment="1" applyProtection="1">
      <alignment horizontal="left"/>
      <protection hidden="1"/>
    </xf>
    <xf numFmtId="0" fontId="13" fillId="24" borderId="0" xfId="0" applyFont="1" applyFill="1" applyBorder="1" applyAlignment="1" applyProtection="1">
      <protection hidden="1"/>
    </xf>
    <xf numFmtId="0" fontId="52" fillId="16" borderId="16" xfId="2" applyFont="1" applyFill="1" applyBorder="1" applyAlignment="1" applyProtection="1">
      <alignment horizontal="center"/>
      <protection locked="0"/>
    </xf>
    <xf numFmtId="0" fontId="16" fillId="7" borderId="7" xfId="0" applyFont="1" applyFill="1" applyBorder="1" applyAlignment="1" applyProtection="1">
      <alignment horizontal="center"/>
      <protection hidden="1"/>
    </xf>
    <xf numFmtId="169" fontId="16" fillId="6" borderId="7" xfId="0" applyNumberFormat="1" applyFont="1" applyFill="1" applyBorder="1" applyAlignment="1" applyProtection="1">
      <alignment horizontal="center"/>
      <protection hidden="1"/>
    </xf>
    <xf numFmtId="0" fontId="16" fillId="0" borderId="7" xfId="0" applyFont="1" applyFill="1" applyBorder="1" applyProtection="1">
      <protection hidden="1"/>
    </xf>
    <xf numFmtId="0" fontId="16" fillId="0" borderId="7" xfId="0" applyFont="1" applyBorder="1" applyAlignment="1" applyProtection="1">
      <alignment horizontal="center"/>
      <protection hidden="1"/>
    </xf>
    <xf numFmtId="164" fontId="16" fillId="8" borderId="7" xfId="0" applyNumberFormat="1" applyFont="1" applyFill="1" applyBorder="1" applyAlignment="1" applyProtection="1">
      <alignment horizontal="center"/>
      <protection hidden="1"/>
    </xf>
    <xf numFmtId="167" fontId="16" fillId="0" borderId="7" xfId="0" applyNumberFormat="1" applyFont="1" applyFill="1" applyBorder="1" applyProtection="1">
      <protection hidden="1"/>
    </xf>
    <xf numFmtId="0" fontId="16" fillId="0" borderId="7" xfId="0" applyNumberFormat="1" applyFont="1" applyFill="1" applyBorder="1" applyAlignment="1" applyProtection="1">
      <alignment horizontal="center"/>
      <protection locked="0"/>
    </xf>
    <xf numFmtId="167" fontId="16" fillId="0" borderId="7" xfId="0" applyNumberFormat="1" applyFont="1" applyFill="1" applyBorder="1" applyAlignment="1" applyProtection="1">
      <alignment horizontal="center"/>
      <protection hidden="1"/>
    </xf>
    <xf numFmtId="167" fontId="16" fillId="0" borderId="7" xfId="0" applyNumberFormat="1" applyFont="1" applyBorder="1" applyProtection="1">
      <protection hidden="1"/>
    </xf>
    <xf numFmtId="0" fontId="16" fillId="0" borderId="7" xfId="0" applyNumberFormat="1" applyFont="1" applyBorder="1" applyAlignment="1" applyProtection="1">
      <alignment horizontal="center"/>
      <protection locked="0"/>
    </xf>
    <xf numFmtId="0" fontId="16" fillId="0" borderId="7" xfId="0" applyFont="1" applyBorder="1" applyProtection="1">
      <protection hidden="1"/>
    </xf>
    <xf numFmtId="0" fontId="90" fillId="7" borderId="7" xfId="0" applyFont="1" applyFill="1" applyBorder="1" applyAlignment="1" applyProtection="1">
      <alignment horizontal="center"/>
      <protection hidden="1"/>
    </xf>
    <xf numFmtId="169" fontId="16" fillId="6" borderId="7" xfId="0" applyNumberFormat="1" applyFont="1" applyFill="1" applyBorder="1" applyAlignment="1" applyProtection="1">
      <alignment horizontal="left"/>
      <protection hidden="1"/>
    </xf>
    <xf numFmtId="0" fontId="90" fillId="0" borderId="7" xfId="0" applyFont="1" applyBorder="1" applyProtection="1">
      <protection hidden="1"/>
    </xf>
    <xf numFmtId="0" fontId="91" fillId="24" borderId="0" xfId="2" applyFont="1" applyFill="1" applyBorder="1" applyAlignment="1" applyProtection="1">
      <alignment horizontal="left"/>
      <protection hidden="1"/>
    </xf>
    <xf numFmtId="0" fontId="93" fillId="24" borderId="7" xfId="0" applyFont="1" applyFill="1" applyBorder="1" applyAlignment="1" applyProtection="1">
      <alignment horizontal="center"/>
      <protection hidden="1"/>
    </xf>
    <xf numFmtId="167" fontId="93" fillId="7" borderId="7" xfId="0" applyNumberFormat="1" applyFont="1" applyFill="1" applyBorder="1" applyAlignment="1" applyProtection="1">
      <alignment horizontal="center"/>
      <protection hidden="1"/>
    </xf>
    <xf numFmtId="0" fontId="94" fillId="0" borderId="0" xfId="0" applyFont="1" applyAlignment="1">
      <alignment horizontal="center"/>
    </xf>
    <xf numFmtId="0" fontId="13" fillId="24" borderId="0" xfId="0" applyFont="1" applyFill="1" applyBorder="1" applyProtection="1">
      <protection hidden="1"/>
    </xf>
    <xf numFmtId="169" fontId="4" fillId="26" borderId="9" xfId="0" applyNumberFormat="1" applyFont="1" applyFill="1" applyBorder="1" applyAlignment="1" applyProtection="1">
      <alignment horizontal="center"/>
      <protection hidden="1"/>
    </xf>
    <xf numFmtId="0" fontId="4" fillId="26" borderId="7" xfId="0" applyFont="1" applyFill="1" applyBorder="1" applyAlignment="1" applyProtection="1">
      <alignment horizontal="center"/>
      <protection hidden="1"/>
    </xf>
    <xf numFmtId="167" fontId="4" fillId="26" borderId="7" xfId="0" applyNumberFormat="1" applyFont="1" applyFill="1" applyBorder="1" applyAlignment="1" applyProtection="1">
      <alignment horizontal="center"/>
      <protection hidden="1"/>
    </xf>
    <xf numFmtId="0" fontId="0" fillId="26" borderId="29" xfId="0" applyFill="1" applyBorder="1" applyProtection="1">
      <protection hidden="1"/>
    </xf>
    <xf numFmtId="0" fontId="0" fillId="26" borderId="9" xfId="0" applyFill="1" applyBorder="1" applyProtection="1">
      <protection hidden="1"/>
    </xf>
    <xf numFmtId="0" fontId="31" fillId="7" borderId="1" xfId="0" applyFont="1" applyFill="1" applyBorder="1" applyAlignment="1" applyProtection="1">
      <alignment horizontal="center"/>
      <protection hidden="1"/>
    </xf>
    <xf numFmtId="0" fontId="31" fillId="10" borderId="1" xfId="0" applyFont="1" applyFill="1" applyBorder="1" applyProtection="1">
      <protection hidden="1"/>
    </xf>
    <xf numFmtId="0" fontId="4" fillId="0" borderId="1" xfId="0" applyNumberFormat="1" applyFont="1" applyBorder="1" applyAlignment="1" applyProtection="1">
      <alignment horizontal="center"/>
      <protection locked="0"/>
    </xf>
    <xf numFmtId="0" fontId="97" fillId="0" borderId="7" xfId="0" applyFont="1" applyFill="1" applyBorder="1" applyAlignment="1" applyProtection="1">
      <alignment horizontal="center" vertical="center" wrapText="1"/>
    </xf>
    <xf numFmtId="169" fontId="4" fillId="27" borderId="7" xfId="0" applyNumberFormat="1" applyFont="1" applyFill="1" applyBorder="1" applyAlignment="1" applyProtection="1">
      <alignment horizontal="center"/>
      <protection hidden="1"/>
    </xf>
    <xf numFmtId="0" fontId="98" fillId="24" borderId="7" xfId="0" applyFont="1" applyFill="1" applyBorder="1" applyAlignment="1" applyProtection="1">
      <alignment horizontal="center" vertical="center" wrapText="1"/>
    </xf>
    <xf numFmtId="0" fontId="4" fillId="33" borderId="7" xfId="0" applyFont="1" applyFill="1" applyBorder="1" applyProtection="1">
      <protection hidden="1"/>
    </xf>
    <xf numFmtId="167" fontId="4" fillId="24" borderId="7" xfId="0" applyNumberFormat="1" applyFont="1" applyFill="1" applyBorder="1" applyAlignment="1" applyProtection="1">
      <alignment horizontal="center"/>
      <protection hidden="1"/>
    </xf>
    <xf numFmtId="9" fontId="0" fillId="0" borderId="0" xfId="3" applyFont="1" applyProtection="1">
      <protection hidden="1"/>
    </xf>
    <xf numFmtId="167" fontId="4" fillId="0" borderId="31" xfId="0" applyNumberFormat="1" applyFont="1" applyFill="1" applyBorder="1" applyAlignment="1" applyProtection="1">
      <alignment horizontal="center"/>
      <protection hidden="1"/>
    </xf>
    <xf numFmtId="167" fontId="4" fillId="0" borderId="14" xfId="0" applyNumberFormat="1" applyFont="1" applyFill="1" applyBorder="1" applyAlignment="1" applyProtection="1">
      <alignment horizontal="center"/>
      <protection hidden="1"/>
    </xf>
    <xf numFmtId="0" fontId="97" fillId="0" borderId="21" xfId="0" applyFont="1" applyFill="1" applyBorder="1" applyAlignment="1" applyProtection="1">
      <alignment horizontal="center" vertical="center" wrapText="1"/>
    </xf>
    <xf numFmtId="0" fontId="98" fillId="24" borderId="21" xfId="0" applyFont="1" applyFill="1" applyBorder="1" applyAlignment="1" applyProtection="1">
      <alignment horizontal="center" vertical="center" wrapText="1"/>
    </xf>
    <xf numFmtId="167" fontId="11" fillId="0" borderId="20" xfId="0" applyNumberFormat="1" applyFont="1" applyFill="1" applyBorder="1" applyAlignment="1" applyProtection="1">
      <alignment horizontal="center"/>
      <protection hidden="1"/>
    </xf>
    <xf numFmtId="0" fontId="0" fillId="24" borderId="9" xfId="0" applyFill="1" applyBorder="1" applyProtection="1">
      <protection hidden="1"/>
    </xf>
    <xf numFmtId="0" fontId="11" fillId="0" borderId="57" xfId="0" applyFont="1" applyBorder="1" applyAlignment="1" applyProtection="1">
      <alignment horizontal="center"/>
      <protection hidden="1"/>
    </xf>
    <xf numFmtId="169" fontId="11" fillId="6" borderId="58" xfId="0" applyNumberFormat="1" applyFont="1" applyFill="1" applyBorder="1" applyAlignment="1" applyProtection="1">
      <alignment horizontal="right"/>
      <protection hidden="1"/>
    </xf>
    <xf numFmtId="0" fontId="11" fillId="0" borderId="58" xfId="0" applyFont="1" applyBorder="1" applyProtection="1">
      <protection hidden="1"/>
    </xf>
    <xf numFmtId="0" fontId="4" fillId="0" borderId="58" xfId="0" applyFont="1" applyBorder="1" applyAlignment="1" applyProtection="1">
      <alignment horizontal="center"/>
      <protection hidden="1"/>
    </xf>
    <xf numFmtId="165" fontId="11" fillId="28" borderId="58" xfId="1" applyFont="1" applyFill="1" applyBorder="1" applyAlignment="1" applyProtection="1">
      <alignment horizontal="center"/>
      <protection hidden="1"/>
    </xf>
    <xf numFmtId="167" fontId="4" fillId="0" borderId="58" xfId="0" applyNumberFormat="1" applyFont="1" applyBorder="1" applyAlignment="1" applyProtection="1">
      <alignment horizontal="center"/>
      <protection hidden="1"/>
    </xf>
    <xf numFmtId="0" fontId="11" fillId="0" borderId="58" xfId="0" applyNumberFormat="1" applyFont="1" applyFill="1" applyBorder="1" applyAlignment="1" applyProtection="1">
      <alignment horizontal="center"/>
      <protection locked="0"/>
    </xf>
    <xf numFmtId="167" fontId="11" fillId="0" borderId="60" xfId="0" applyNumberFormat="1" applyFont="1" applyFill="1" applyBorder="1" applyAlignment="1" applyProtection="1">
      <alignment horizontal="center"/>
      <protection hidden="1"/>
    </xf>
    <xf numFmtId="0" fontId="11" fillId="0" borderId="15" xfId="0" applyFont="1" applyBorder="1" applyAlignment="1" applyProtection="1">
      <alignment horizontal="center"/>
      <protection hidden="1"/>
    </xf>
    <xf numFmtId="0" fontId="11" fillId="24" borderId="9" xfId="0" applyFont="1" applyFill="1" applyBorder="1" applyAlignment="1" applyProtection="1">
      <alignment horizontal="center"/>
      <protection hidden="1"/>
    </xf>
    <xf numFmtId="0" fontId="24" fillId="24" borderId="9" xfId="0" applyFont="1" applyFill="1" applyBorder="1" applyAlignment="1" applyProtection="1">
      <alignment horizontal="center" wrapText="1"/>
      <protection hidden="1"/>
    </xf>
    <xf numFmtId="0" fontId="11" fillId="24" borderId="17" xfId="0" applyFont="1" applyFill="1" applyBorder="1" applyAlignment="1" applyProtection="1">
      <alignment horizontal="center"/>
      <protection hidden="1"/>
    </xf>
    <xf numFmtId="169" fontId="11" fillId="27" borderId="7" xfId="0" applyNumberFormat="1" applyFont="1" applyFill="1" applyBorder="1" applyAlignment="1" applyProtection="1">
      <alignment horizontal="right"/>
      <protection hidden="1"/>
    </xf>
    <xf numFmtId="0" fontId="4" fillId="0" borderId="29" xfId="0" applyFont="1" applyBorder="1" applyAlignment="1" applyProtection="1">
      <alignment horizontal="left"/>
      <protection hidden="1"/>
    </xf>
    <xf numFmtId="0" fontId="4" fillId="0" borderId="9" xfId="0" applyFont="1" applyBorder="1" applyAlignment="1" applyProtection="1">
      <alignment horizontal="left"/>
      <protection hidden="1"/>
    </xf>
    <xf numFmtId="0" fontId="4" fillId="0" borderId="22" xfId="0" applyFont="1" applyBorder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0" fontId="12" fillId="0" borderId="0" xfId="0" applyFont="1" applyBorder="1"/>
    <xf numFmtId="0" fontId="102" fillId="24" borderId="0" xfId="2" applyFont="1" applyFill="1" applyBorder="1" applyAlignment="1" applyProtection="1">
      <alignment horizontal="left"/>
      <protection hidden="1"/>
    </xf>
    <xf numFmtId="0" fontId="52" fillId="24" borderId="0" xfId="0" applyFont="1" applyFill="1" applyBorder="1" applyAlignment="1" applyProtection="1">
      <alignment horizontal="left"/>
      <protection hidden="1"/>
    </xf>
    <xf numFmtId="0" fontId="12" fillId="24" borderId="0" xfId="0" applyFont="1" applyFill="1" applyBorder="1" applyProtection="1">
      <protection hidden="1"/>
    </xf>
    <xf numFmtId="0" fontId="103" fillId="24" borderId="0" xfId="2" applyFont="1" applyFill="1" applyBorder="1" applyAlignment="1" applyProtection="1">
      <alignment horizontal="left"/>
      <protection hidden="1"/>
    </xf>
    <xf numFmtId="0" fontId="12" fillId="24" borderId="0" xfId="0" applyFont="1" applyFill="1" applyBorder="1" applyAlignment="1" applyProtection="1">
      <alignment horizontal="left"/>
      <protection hidden="1"/>
    </xf>
    <xf numFmtId="0" fontId="102" fillId="24" borderId="0" xfId="2" applyFont="1" applyFill="1" applyBorder="1" applyAlignment="1" applyProtection="1">
      <protection hidden="1"/>
    </xf>
    <xf numFmtId="0" fontId="0" fillId="26" borderId="0" xfId="0" applyFill="1" applyBorder="1" applyProtection="1">
      <protection hidden="1"/>
    </xf>
    <xf numFmtId="0" fontId="16" fillId="7" borderId="21" xfId="0" applyFont="1" applyFill="1" applyBorder="1" applyAlignment="1" applyProtection="1">
      <alignment horizontal="center"/>
      <protection hidden="1"/>
    </xf>
    <xf numFmtId="167" fontId="16" fillId="0" borderId="31" xfId="0" applyNumberFormat="1" applyFont="1" applyFill="1" applyBorder="1" applyAlignment="1" applyProtection="1">
      <alignment horizontal="center"/>
      <protection hidden="1"/>
    </xf>
    <xf numFmtId="0" fontId="90" fillId="7" borderId="21" xfId="0" applyFont="1" applyFill="1" applyBorder="1" applyAlignment="1" applyProtection="1">
      <alignment horizontal="center"/>
      <protection hidden="1"/>
    </xf>
    <xf numFmtId="0" fontId="8" fillId="7" borderId="0" xfId="0" applyFont="1" applyFill="1" applyBorder="1" applyProtection="1">
      <protection hidden="1"/>
    </xf>
    <xf numFmtId="0" fontId="8" fillId="0" borderId="0" xfId="0" applyFont="1" applyBorder="1" applyProtection="1">
      <protection hidden="1"/>
    </xf>
    <xf numFmtId="0" fontId="8" fillId="0" borderId="0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center"/>
      <protection hidden="1"/>
    </xf>
    <xf numFmtId="0" fontId="3" fillId="7" borderId="0" xfId="0" applyFont="1" applyFill="1" applyBorder="1" applyProtection="1">
      <protection hidden="1"/>
    </xf>
    <xf numFmtId="0" fontId="16" fillId="7" borderId="15" xfId="0" applyFont="1" applyFill="1" applyBorder="1" applyAlignment="1" applyProtection="1">
      <alignment horizontal="center"/>
      <protection hidden="1"/>
    </xf>
    <xf numFmtId="169" fontId="16" fillId="6" borderId="16" xfId="0" applyNumberFormat="1" applyFont="1" applyFill="1" applyBorder="1" applyAlignment="1" applyProtection="1">
      <alignment horizontal="center"/>
      <protection hidden="1"/>
    </xf>
    <xf numFmtId="0" fontId="16" fillId="0" borderId="16" xfId="0" applyFont="1" applyBorder="1" applyProtection="1">
      <protection hidden="1"/>
    </xf>
    <xf numFmtId="0" fontId="16" fillId="0" borderId="16" xfId="0" applyFont="1" applyBorder="1" applyAlignment="1" applyProtection="1">
      <alignment horizontal="center"/>
      <protection hidden="1"/>
    </xf>
    <xf numFmtId="164" fontId="16" fillId="8" borderId="16" xfId="0" applyNumberFormat="1" applyFont="1" applyFill="1" applyBorder="1" applyAlignment="1" applyProtection="1">
      <alignment horizontal="center"/>
      <protection hidden="1"/>
    </xf>
    <xf numFmtId="167" fontId="16" fillId="0" borderId="16" xfId="0" applyNumberFormat="1" applyFont="1" applyBorder="1" applyProtection="1">
      <protection hidden="1"/>
    </xf>
    <xf numFmtId="0" fontId="16" fillId="0" borderId="16" xfId="0" applyNumberFormat="1" applyFont="1" applyBorder="1" applyAlignment="1" applyProtection="1">
      <alignment horizontal="center"/>
      <protection locked="0"/>
    </xf>
    <xf numFmtId="167" fontId="16" fillId="0" borderId="16" xfId="0" applyNumberFormat="1" applyFont="1" applyFill="1" applyBorder="1" applyAlignment="1" applyProtection="1">
      <alignment horizontal="center"/>
      <protection hidden="1"/>
    </xf>
    <xf numFmtId="0" fontId="90" fillId="7" borderId="16" xfId="0" applyFont="1" applyFill="1" applyBorder="1" applyAlignment="1" applyProtection="1">
      <alignment horizontal="center"/>
      <protection hidden="1"/>
    </xf>
    <xf numFmtId="169" fontId="16" fillId="6" borderId="16" xfId="0" applyNumberFormat="1" applyFont="1" applyFill="1" applyBorder="1" applyAlignment="1" applyProtection="1">
      <alignment horizontal="left"/>
      <protection hidden="1"/>
    </xf>
    <xf numFmtId="0" fontId="90" fillId="0" borderId="16" xfId="0" applyFont="1" applyBorder="1" applyProtection="1">
      <protection hidden="1"/>
    </xf>
    <xf numFmtId="0" fontId="16" fillId="0" borderId="16" xfId="0" applyNumberFormat="1" applyFont="1" applyFill="1" applyBorder="1" applyAlignment="1" applyProtection="1">
      <alignment horizontal="center"/>
      <protection locked="0"/>
    </xf>
    <xf numFmtId="167" fontId="16" fillId="0" borderId="20" xfId="0" applyNumberFormat="1" applyFont="1" applyFill="1" applyBorder="1" applyAlignment="1" applyProtection="1">
      <alignment horizontal="center"/>
      <protection hidden="1"/>
    </xf>
    <xf numFmtId="0" fontId="15" fillId="5" borderId="57" xfId="0" applyFont="1" applyFill="1" applyBorder="1" applyAlignment="1" applyProtection="1">
      <alignment horizontal="center" wrapText="1"/>
      <protection hidden="1"/>
    </xf>
    <xf numFmtId="0" fontId="15" fillId="5" borderId="58" xfId="0" applyFont="1" applyFill="1" applyBorder="1" applyAlignment="1" applyProtection="1">
      <alignment horizontal="center" wrapText="1"/>
      <protection hidden="1"/>
    </xf>
    <xf numFmtId="0" fontId="15" fillId="5" borderId="58" xfId="0" applyFont="1" applyFill="1" applyBorder="1" applyAlignment="1" applyProtection="1">
      <alignment horizontal="left" wrapText="1"/>
      <protection hidden="1"/>
    </xf>
    <xf numFmtId="0" fontId="15" fillId="5" borderId="58" xfId="0" applyNumberFormat="1" applyFont="1" applyFill="1" applyBorder="1" applyAlignment="1" applyProtection="1">
      <alignment horizontal="center" wrapText="1"/>
      <protection hidden="1"/>
    </xf>
    <xf numFmtId="0" fontId="0" fillId="26" borderId="8" xfId="0" applyFill="1" applyBorder="1" applyProtection="1">
      <protection hidden="1"/>
    </xf>
    <xf numFmtId="0" fontId="15" fillId="5" borderId="60" xfId="0" applyFont="1" applyFill="1" applyBorder="1" applyAlignment="1" applyProtection="1">
      <alignment horizontal="center" wrapText="1"/>
      <protection hidden="1"/>
    </xf>
    <xf numFmtId="0" fontId="42" fillId="0" borderId="32" xfId="0" applyFont="1" applyBorder="1" applyProtection="1">
      <protection hidden="1"/>
    </xf>
    <xf numFmtId="0" fontId="42" fillId="0" borderId="3" xfId="0" applyFont="1" applyBorder="1" applyProtection="1">
      <protection hidden="1"/>
    </xf>
    <xf numFmtId="0" fontId="42" fillId="0" borderId="4" xfId="0" applyFont="1" applyBorder="1" applyProtection="1">
      <protection hidden="1"/>
    </xf>
    <xf numFmtId="0" fontId="3" fillId="0" borderId="5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0" fontId="0" fillId="7" borderId="2" xfId="0" applyFill="1" applyBorder="1" applyProtection="1">
      <protection hidden="1"/>
    </xf>
    <xf numFmtId="0" fontId="41" fillId="0" borderId="0" xfId="0" applyFont="1" applyBorder="1" applyProtection="1">
      <protection hidden="1"/>
    </xf>
    <xf numFmtId="0" fontId="41" fillId="0" borderId="2" xfId="0" applyFont="1" applyBorder="1" applyProtection="1">
      <protection hidden="1"/>
    </xf>
    <xf numFmtId="0" fontId="38" fillId="0" borderId="0" xfId="0" applyFont="1" applyBorder="1" applyProtection="1">
      <protection hidden="1"/>
    </xf>
    <xf numFmtId="0" fontId="38" fillId="7" borderId="0" xfId="0" applyFont="1" applyFill="1" applyBorder="1" applyProtection="1">
      <protection hidden="1"/>
    </xf>
    <xf numFmtId="166" fontId="4" fillId="0" borderId="48" xfId="0" applyNumberFormat="1" applyFont="1" applyBorder="1" applyAlignment="1" applyProtection="1">
      <alignment horizontal="center"/>
      <protection hidden="1"/>
    </xf>
    <xf numFmtId="169" fontId="4" fillId="7" borderId="49" xfId="0" applyNumberFormat="1" applyFont="1" applyFill="1" applyBorder="1" applyAlignment="1" applyProtection="1">
      <alignment horizontal="center"/>
      <protection hidden="1"/>
    </xf>
    <xf numFmtId="166" fontId="4" fillId="0" borderId="49" xfId="0" applyNumberFormat="1" applyFont="1" applyBorder="1" applyAlignment="1" applyProtection="1">
      <alignment horizontal="center"/>
      <protection hidden="1"/>
    </xf>
    <xf numFmtId="0" fontId="31" fillId="0" borderId="41" xfId="0" applyFont="1" applyBorder="1" applyAlignment="1" applyProtection="1">
      <alignment horizontal="center"/>
      <protection hidden="1"/>
    </xf>
    <xf numFmtId="165" fontId="31" fillId="0" borderId="38" xfId="1" applyFont="1" applyBorder="1" applyAlignment="1" applyProtection="1">
      <alignment horizontal="center"/>
      <protection hidden="1"/>
    </xf>
    <xf numFmtId="0" fontId="15" fillId="0" borderId="6" xfId="0" applyFon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12" fillId="0" borderId="32" xfId="0" applyFont="1" applyBorder="1" applyProtection="1">
      <protection hidden="1"/>
    </xf>
    <xf numFmtId="0" fontId="12" fillId="0" borderId="3" xfId="0" applyFon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4" fillId="7" borderId="9" xfId="0" applyFont="1" applyFill="1" applyBorder="1" applyAlignment="1" applyProtection="1">
      <alignment horizontal="center"/>
      <protection hidden="1"/>
    </xf>
    <xf numFmtId="0" fontId="12" fillId="0" borderId="4" xfId="0" applyFont="1" applyBorder="1" applyProtection="1">
      <protection hidden="1"/>
    </xf>
    <xf numFmtId="0" fontId="98" fillId="24" borderId="24" xfId="0" applyFont="1" applyFill="1" applyBorder="1" applyAlignment="1" applyProtection="1">
      <alignment horizontal="center" vertical="center" wrapText="1"/>
    </xf>
    <xf numFmtId="169" fontId="4" fillId="27" borderId="1" xfId="0" applyNumberFormat="1" applyFont="1" applyFill="1" applyBorder="1" applyAlignment="1" applyProtection="1">
      <alignment horizontal="center"/>
      <protection hidden="1"/>
    </xf>
    <xf numFmtId="0" fontId="4" fillId="33" borderId="1" xfId="0" applyFont="1" applyFill="1" applyBorder="1" applyProtection="1">
      <protection hidden="1"/>
    </xf>
    <xf numFmtId="167" fontId="4" fillId="24" borderId="1" xfId="0" applyNumberFormat="1" applyFont="1" applyFill="1" applyBorder="1" applyAlignment="1" applyProtection="1">
      <alignment horizontal="center"/>
      <protection hidden="1"/>
    </xf>
    <xf numFmtId="0" fontId="4" fillId="10" borderId="1" xfId="0" applyFont="1" applyFill="1" applyBorder="1" applyProtection="1">
      <protection hidden="1"/>
    </xf>
    <xf numFmtId="0" fontId="98" fillId="24" borderId="1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right"/>
      <protection hidden="1"/>
    </xf>
    <xf numFmtId="0" fontId="0" fillId="7" borderId="33" xfId="0" applyFill="1" applyBorder="1" applyAlignment="1" applyProtection="1">
      <alignment horizontal="center"/>
      <protection hidden="1"/>
    </xf>
    <xf numFmtId="0" fontId="0" fillId="0" borderId="6" xfId="0" applyNumberFormat="1" applyBorder="1" applyProtection="1">
      <protection hidden="1"/>
    </xf>
    <xf numFmtId="0" fontId="0" fillId="7" borderId="6" xfId="0" applyFill="1" applyBorder="1" applyAlignment="1" applyProtection="1">
      <alignment horizontal="center"/>
      <protection hidden="1"/>
    </xf>
    <xf numFmtId="0" fontId="13" fillId="0" borderId="34" xfId="0" applyFont="1" applyBorder="1" applyProtection="1">
      <protection hidden="1"/>
    </xf>
    <xf numFmtId="0" fontId="9" fillId="0" borderId="34" xfId="0" applyFont="1" applyBorder="1" applyProtection="1">
      <protection hidden="1"/>
    </xf>
    <xf numFmtId="0" fontId="23" fillId="7" borderId="21" xfId="0" applyFont="1" applyFill="1" applyBorder="1" applyAlignment="1" applyProtection="1">
      <alignment horizontal="center" wrapText="1"/>
      <protection hidden="1"/>
    </xf>
    <xf numFmtId="0" fontId="13" fillId="0" borderId="2" xfId="0" applyFont="1" applyBorder="1" applyProtection="1">
      <protection hidden="1"/>
    </xf>
    <xf numFmtId="0" fontId="20" fillId="10" borderId="22" xfId="0" applyFont="1" applyFill="1" applyBorder="1" applyProtection="1">
      <protection hidden="1"/>
    </xf>
    <xf numFmtId="0" fontId="13" fillId="10" borderId="22" xfId="0" applyFont="1" applyFill="1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32" borderId="40" xfId="0" applyFill="1" applyBorder="1" applyProtection="1">
      <protection hidden="1"/>
    </xf>
    <xf numFmtId="0" fontId="13" fillId="32" borderId="35" xfId="0" applyFont="1" applyFill="1" applyBorder="1" applyAlignment="1" applyProtection="1">
      <alignment horizontal="center"/>
      <protection hidden="1"/>
    </xf>
    <xf numFmtId="0" fontId="23" fillId="0" borderId="1" xfId="0" applyFont="1" applyFill="1" applyBorder="1" applyAlignment="1" applyProtection="1">
      <alignment horizontal="center" wrapText="1"/>
      <protection hidden="1"/>
    </xf>
    <xf numFmtId="0" fontId="23" fillId="0" borderId="1" xfId="0" applyFont="1" applyFill="1" applyBorder="1" applyAlignment="1" applyProtection="1">
      <alignment wrapText="1"/>
      <protection hidden="1"/>
    </xf>
    <xf numFmtId="0" fontId="13" fillId="34" borderId="26" xfId="0" applyFont="1" applyFill="1" applyBorder="1" applyAlignment="1" applyProtection="1">
      <protection hidden="1"/>
    </xf>
    <xf numFmtId="0" fontId="14" fillId="24" borderId="0" xfId="0" applyFont="1" applyFill="1" applyBorder="1" applyAlignment="1" applyProtection="1">
      <alignment horizontal="center"/>
      <protection hidden="1"/>
    </xf>
    <xf numFmtId="0" fontId="49" fillId="24" borderId="0" xfId="0" applyFont="1" applyFill="1" applyBorder="1" applyProtection="1">
      <protection hidden="1"/>
    </xf>
    <xf numFmtId="0" fontId="21" fillId="24" borderId="0" xfId="0" applyFont="1" applyFill="1" applyBorder="1" applyAlignment="1" applyProtection="1">
      <alignment horizontal="center"/>
      <protection hidden="1"/>
    </xf>
    <xf numFmtId="0" fontId="13" fillId="24" borderId="0" xfId="0" applyFont="1" applyFill="1" applyBorder="1" applyAlignment="1" applyProtection="1">
      <alignment horizontal="left"/>
      <protection hidden="1"/>
    </xf>
    <xf numFmtId="0" fontId="6" fillId="24" borderId="0" xfId="2" applyFont="1" applyFill="1" applyBorder="1" applyAlignment="1" applyProtection="1">
      <protection hidden="1"/>
    </xf>
    <xf numFmtId="0" fontId="49" fillId="24" borderId="0" xfId="0" applyFont="1" applyFill="1" applyBorder="1" applyAlignment="1" applyProtection="1">
      <alignment horizontal="center"/>
      <protection hidden="1"/>
    </xf>
    <xf numFmtId="0" fontId="13" fillId="24" borderId="0" xfId="0" applyFont="1" applyFill="1" applyBorder="1" applyAlignment="1" applyProtection="1">
      <alignment horizontal="center"/>
      <protection hidden="1"/>
    </xf>
    <xf numFmtId="0" fontId="36" fillId="24" borderId="0" xfId="0" applyFont="1" applyFill="1" applyBorder="1" applyAlignment="1" applyProtection="1">
      <alignment horizontal="left"/>
      <protection hidden="1"/>
    </xf>
    <xf numFmtId="0" fontId="13" fillId="24" borderId="5" xfId="0" applyFont="1" applyFill="1" applyBorder="1" applyAlignment="1" applyProtection="1">
      <protection hidden="1"/>
    </xf>
    <xf numFmtId="0" fontId="0" fillId="24" borderId="2" xfId="0" applyFill="1" applyBorder="1" applyProtection="1">
      <protection hidden="1"/>
    </xf>
    <xf numFmtId="0" fontId="14" fillId="24" borderId="5" xfId="0" applyFont="1" applyFill="1" applyBorder="1" applyAlignment="1" applyProtection="1">
      <alignment horizontal="left"/>
      <protection hidden="1"/>
    </xf>
    <xf numFmtId="0" fontId="14" fillId="24" borderId="5" xfId="0" applyFont="1" applyFill="1" applyBorder="1" applyProtection="1">
      <protection hidden="1"/>
    </xf>
    <xf numFmtId="0" fontId="11" fillId="7" borderId="32" xfId="0" applyFont="1" applyFill="1" applyBorder="1" applyAlignment="1" applyProtection="1">
      <alignment horizontal="center"/>
      <protection hidden="1"/>
    </xf>
    <xf numFmtId="169" fontId="11" fillId="7" borderId="3" xfId="0" applyNumberFormat="1" applyFont="1" applyFill="1" applyBorder="1" applyAlignment="1" applyProtection="1">
      <alignment horizontal="center"/>
      <protection hidden="1"/>
    </xf>
    <xf numFmtId="0" fontId="11" fillId="7" borderId="3" xfId="0" applyFont="1" applyFill="1" applyBorder="1" applyProtection="1">
      <protection hidden="1"/>
    </xf>
    <xf numFmtId="0" fontId="11" fillId="7" borderId="3" xfId="0" applyFont="1" applyFill="1" applyBorder="1" applyAlignment="1" applyProtection="1">
      <alignment horizontal="center"/>
      <protection hidden="1"/>
    </xf>
    <xf numFmtId="164" fontId="11" fillId="7" borderId="3" xfId="0" applyNumberFormat="1" applyFont="1" applyFill="1" applyBorder="1" applyAlignment="1" applyProtection="1">
      <alignment horizontal="center"/>
      <protection hidden="1"/>
    </xf>
    <xf numFmtId="167" fontId="11" fillId="7" borderId="3" xfId="0" applyNumberFormat="1" applyFont="1" applyFill="1" applyBorder="1" applyAlignment="1" applyProtection="1">
      <alignment horizontal="center"/>
      <protection hidden="1"/>
    </xf>
    <xf numFmtId="0" fontId="11" fillId="7" borderId="3" xfId="0" applyNumberFormat="1" applyFont="1" applyFill="1" applyBorder="1" applyAlignment="1" applyProtection="1">
      <alignment horizontal="center"/>
      <protection hidden="1"/>
    </xf>
    <xf numFmtId="0" fontId="14" fillId="7" borderId="64" xfId="0" applyNumberFormat="1" applyFont="1" applyFill="1" applyBorder="1" applyAlignment="1" applyProtection="1">
      <alignment horizontal="center"/>
      <protection hidden="1"/>
    </xf>
    <xf numFmtId="164" fontId="14" fillId="7" borderId="4" xfId="1" applyNumberFormat="1" applyFont="1" applyFill="1" applyBorder="1" applyAlignment="1" applyProtection="1">
      <alignment horizontal="center"/>
      <protection hidden="1"/>
    </xf>
    <xf numFmtId="0" fontId="13" fillId="24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98" fillId="24" borderId="40" xfId="0" applyFont="1" applyFill="1" applyBorder="1" applyAlignment="1" applyProtection="1">
      <alignment horizontal="center" vertical="center" wrapText="1"/>
    </xf>
    <xf numFmtId="167" fontId="4" fillId="24" borderId="35" xfId="0" applyNumberFormat="1" applyFont="1" applyFill="1" applyBorder="1" applyAlignment="1" applyProtection="1">
      <alignment horizontal="center"/>
      <protection hidden="1"/>
    </xf>
    <xf numFmtId="0" fontId="98" fillId="24" borderId="35" xfId="0" applyFont="1" applyFill="1" applyBorder="1" applyAlignment="1" applyProtection="1">
      <alignment horizontal="center" vertical="center" wrapText="1"/>
    </xf>
    <xf numFmtId="169" fontId="4" fillId="24" borderId="35" xfId="0" applyNumberFormat="1" applyFont="1" applyFill="1" applyBorder="1" applyAlignment="1" applyProtection="1">
      <alignment horizontal="center"/>
      <protection hidden="1"/>
    </xf>
    <xf numFmtId="0" fontId="4" fillId="24" borderId="35" xfId="0" applyFont="1" applyFill="1" applyBorder="1" applyProtection="1">
      <protection hidden="1"/>
    </xf>
    <xf numFmtId="0" fontId="4" fillId="24" borderId="35" xfId="0" applyFont="1" applyFill="1" applyBorder="1" applyAlignment="1" applyProtection="1">
      <alignment horizontal="center"/>
      <protection hidden="1"/>
    </xf>
    <xf numFmtId="164" fontId="4" fillId="24" borderId="35" xfId="0" applyNumberFormat="1" applyFont="1" applyFill="1" applyBorder="1" applyAlignment="1" applyProtection="1">
      <alignment horizontal="center" wrapText="1"/>
      <protection hidden="1"/>
    </xf>
    <xf numFmtId="0" fontId="4" fillId="24" borderId="35" xfId="0" applyNumberFormat="1" applyFont="1" applyFill="1" applyBorder="1" applyAlignment="1" applyProtection="1">
      <alignment horizontal="center"/>
      <protection locked="0"/>
    </xf>
    <xf numFmtId="167" fontId="4" fillId="24" borderId="37" xfId="0" applyNumberFormat="1" applyFont="1" applyFill="1" applyBorder="1" applyAlignment="1" applyProtection="1">
      <alignment horizontal="center"/>
      <protection hidden="1"/>
    </xf>
    <xf numFmtId="0" fontId="4" fillId="24" borderId="71" xfId="0" applyFont="1" applyFill="1" applyBorder="1" applyProtection="1">
      <protection hidden="1"/>
    </xf>
    <xf numFmtId="0" fontId="4" fillId="24" borderId="62" xfId="0" applyNumberFormat="1" applyFont="1" applyFill="1" applyBorder="1" applyAlignment="1" applyProtection="1">
      <alignment horizontal="center"/>
      <protection locked="0"/>
    </xf>
    <xf numFmtId="0" fontId="13" fillId="0" borderId="38" xfId="4" applyNumberFormat="1" applyFont="1" applyBorder="1" applyAlignment="1" applyProtection="1">
      <alignment horizontal="center"/>
      <protection hidden="1"/>
    </xf>
    <xf numFmtId="0" fontId="0" fillId="7" borderId="40" xfId="0" applyFill="1" applyBorder="1" applyProtection="1">
      <protection hidden="1"/>
    </xf>
    <xf numFmtId="0" fontId="14" fillId="24" borderId="35" xfId="0" applyFont="1" applyFill="1" applyBorder="1" applyProtection="1">
      <protection hidden="1"/>
    </xf>
    <xf numFmtId="0" fontId="3" fillId="24" borderId="35" xfId="0" applyFont="1" applyFill="1" applyBorder="1" applyProtection="1">
      <protection hidden="1"/>
    </xf>
    <xf numFmtId="0" fontId="0" fillId="24" borderId="35" xfId="0" applyFill="1" applyBorder="1" applyProtection="1">
      <protection hidden="1"/>
    </xf>
    <xf numFmtId="0" fontId="13" fillId="24" borderId="35" xfId="0" applyFont="1" applyFill="1" applyBorder="1" applyAlignment="1" applyProtection="1">
      <protection hidden="1"/>
    </xf>
    <xf numFmtId="0" fontId="13" fillId="24" borderId="0" xfId="0" applyFont="1" applyFill="1" applyBorder="1" applyAlignment="1" applyProtection="1">
      <alignment horizontal="center"/>
      <protection hidden="1"/>
    </xf>
    <xf numFmtId="0" fontId="13" fillId="24" borderId="5" xfId="0" applyFont="1" applyFill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7" borderId="24" xfId="0" applyFill="1" applyBorder="1" applyProtection="1">
      <protection hidden="1"/>
    </xf>
    <xf numFmtId="0" fontId="0" fillId="7" borderId="1" xfId="0" applyFill="1" applyBorder="1" applyProtection="1">
      <protection hidden="1"/>
    </xf>
    <xf numFmtId="0" fontId="5" fillId="7" borderId="1" xfId="1" applyNumberFormat="1" applyFont="1" applyFill="1" applyBorder="1" applyAlignment="1" applyProtection="1">
      <alignment horizontal="center"/>
      <protection hidden="1"/>
    </xf>
    <xf numFmtId="165" fontId="14" fillId="0" borderId="14" xfId="1" applyFont="1" applyBorder="1" applyAlignment="1" applyProtection="1">
      <alignment horizontal="center"/>
      <protection hidden="1"/>
    </xf>
    <xf numFmtId="0" fontId="3" fillId="0" borderId="33" xfId="0" applyFont="1" applyBorder="1" applyAlignment="1" applyProtection="1">
      <alignment horizontal="center"/>
      <protection hidden="1"/>
    </xf>
    <xf numFmtId="0" fontId="11" fillId="10" borderId="12" xfId="0" applyFont="1" applyFill="1" applyBorder="1" applyProtection="1">
      <protection hidden="1"/>
    </xf>
    <xf numFmtId="164" fontId="11" fillId="7" borderId="71" xfId="0" applyNumberFormat="1" applyFont="1" applyFill="1" applyBorder="1" applyAlignment="1" applyProtection="1">
      <alignment horizontal="center"/>
      <protection hidden="1"/>
    </xf>
    <xf numFmtId="0" fontId="11" fillId="30" borderId="5" xfId="0" applyFont="1" applyFill="1" applyBorder="1" applyProtection="1">
      <protection hidden="1"/>
    </xf>
    <xf numFmtId="169" fontId="11" fillId="30" borderId="0" xfId="0" applyNumberFormat="1" applyFont="1" applyFill="1" applyBorder="1" applyAlignment="1" applyProtection="1">
      <alignment horizontal="center"/>
      <protection hidden="1"/>
    </xf>
    <xf numFmtId="0" fontId="11" fillId="30" borderId="0" xfId="0" applyFont="1" applyFill="1" applyBorder="1" applyProtection="1">
      <protection hidden="1"/>
    </xf>
    <xf numFmtId="0" fontId="11" fillId="30" borderId="0" xfId="0" applyFont="1" applyFill="1" applyBorder="1" applyAlignment="1" applyProtection="1">
      <alignment horizontal="center"/>
      <protection hidden="1"/>
    </xf>
    <xf numFmtId="164" fontId="11" fillId="30" borderId="0" xfId="0" applyNumberFormat="1" applyFont="1" applyFill="1" applyBorder="1" applyAlignment="1" applyProtection="1">
      <alignment horizontal="center"/>
      <protection hidden="1"/>
    </xf>
    <xf numFmtId="167" fontId="11" fillId="30" borderId="0" xfId="0" applyNumberFormat="1" applyFont="1" applyFill="1" applyBorder="1" applyAlignment="1" applyProtection="1">
      <alignment horizontal="center"/>
      <protection hidden="1"/>
    </xf>
    <xf numFmtId="0" fontId="11" fillId="3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hidden="1"/>
    </xf>
    <xf numFmtId="0" fontId="11" fillId="7" borderId="35" xfId="0" applyFont="1" applyFill="1" applyBorder="1" applyAlignment="1" applyProtection="1">
      <alignment horizontal="center"/>
      <protection hidden="1"/>
    </xf>
    <xf numFmtId="169" fontId="12" fillId="27" borderId="7" xfId="0" applyNumberFormat="1" applyFont="1" applyFill="1" applyBorder="1" applyAlignment="1" applyProtection="1">
      <alignment horizontal="center"/>
      <protection hidden="1"/>
    </xf>
    <xf numFmtId="0" fontId="52" fillId="35" borderId="25" xfId="2" applyFont="1" applyFill="1" applyBorder="1" applyAlignment="1" applyProtection="1">
      <alignment horizontal="center"/>
      <protection locked="0"/>
    </xf>
    <xf numFmtId="169" fontId="12" fillId="27" borderId="16" xfId="0" applyNumberFormat="1" applyFont="1" applyFill="1" applyBorder="1" applyAlignment="1" applyProtection="1">
      <alignment horizontal="center"/>
      <protection hidden="1"/>
    </xf>
    <xf numFmtId="0" fontId="12" fillId="24" borderId="7" xfId="0" applyFont="1" applyFill="1" applyBorder="1" applyAlignment="1" applyProtection="1">
      <alignment horizontal="center"/>
      <protection hidden="1"/>
    </xf>
    <xf numFmtId="0" fontId="12" fillId="24" borderId="18" xfId="0" applyFont="1" applyFill="1" applyBorder="1" applyProtection="1">
      <protection hidden="1"/>
    </xf>
    <xf numFmtId="0" fontId="12" fillId="24" borderId="16" xfId="0" applyFont="1" applyFill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left"/>
      <protection hidden="1"/>
    </xf>
    <xf numFmtId="0" fontId="95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7" fillId="26" borderId="13" xfId="0" applyFont="1" applyFill="1" applyBorder="1" applyAlignment="1" applyProtection="1">
      <alignment horizontal="center"/>
      <protection hidden="1"/>
    </xf>
    <xf numFmtId="0" fontId="7" fillId="26" borderId="25" xfId="0" applyFont="1" applyFill="1" applyBorder="1" applyAlignment="1" applyProtection="1">
      <alignment horizontal="center"/>
      <protection hidden="1"/>
    </xf>
    <xf numFmtId="0" fontId="7" fillId="26" borderId="0" xfId="0" applyFont="1" applyFill="1" applyBorder="1" applyAlignment="1" applyProtection="1">
      <alignment horizontal="center"/>
      <protection hidden="1"/>
    </xf>
    <xf numFmtId="0" fontId="3" fillId="26" borderId="11" xfId="0" applyFont="1" applyFill="1" applyBorder="1" applyAlignment="1" applyProtection="1">
      <alignment horizontal="center"/>
      <protection hidden="1"/>
    </xf>
    <xf numFmtId="0" fontId="3" fillId="26" borderId="1" xfId="0" applyFont="1" applyFill="1" applyBorder="1" applyAlignment="1" applyProtection="1">
      <alignment horizontal="center"/>
      <protection hidden="1"/>
    </xf>
    <xf numFmtId="0" fontId="3" fillId="26" borderId="19" xfId="0" applyFont="1" applyFill="1" applyBorder="1" applyAlignment="1" applyProtection="1">
      <alignment horizontal="center"/>
      <protection hidden="1"/>
    </xf>
    <xf numFmtId="0" fontId="3" fillId="26" borderId="16" xfId="0" applyFont="1" applyFill="1" applyBorder="1" applyAlignment="1" applyProtection="1">
      <alignment horizontal="center"/>
      <protection hidden="1"/>
    </xf>
    <xf numFmtId="0" fontId="3" fillId="26" borderId="17" xfId="0" applyFont="1" applyFill="1" applyBorder="1" applyProtection="1">
      <protection hidden="1"/>
    </xf>
    <xf numFmtId="0" fontId="3" fillId="26" borderId="16" xfId="0" applyFont="1" applyFill="1" applyBorder="1" applyProtection="1">
      <protection hidden="1"/>
    </xf>
    <xf numFmtId="165" fontId="3" fillId="26" borderId="18" xfId="1" applyFont="1" applyFill="1" applyBorder="1" applyProtection="1">
      <protection hidden="1"/>
    </xf>
    <xf numFmtId="0" fontId="3" fillId="0" borderId="16" xfId="0" applyFont="1" applyBorder="1" applyAlignment="1" applyProtection="1">
      <alignment horizontal="center"/>
      <protection hidden="1"/>
    </xf>
    <xf numFmtId="0" fontId="3" fillId="0" borderId="16" xfId="0" applyFont="1" applyBorder="1" applyProtection="1">
      <protection hidden="1"/>
    </xf>
    <xf numFmtId="165" fontId="0" fillId="0" borderId="16" xfId="1" applyFont="1" applyBorder="1" applyProtection="1">
      <protection hidden="1"/>
    </xf>
    <xf numFmtId="0" fontId="0" fillId="0" borderId="7" xfId="0" applyBorder="1" applyAlignment="1" applyProtection="1">
      <alignment horizontal="center"/>
      <protection hidden="1"/>
    </xf>
    <xf numFmtId="165" fontId="0" fillId="0" borderId="7" xfId="0" applyNumberFormat="1" applyBorder="1" applyAlignment="1" applyProtection="1">
      <alignment horizontal="center"/>
      <protection hidden="1"/>
    </xf>
    <xf numFmtId="0" fontId="3" fillId="0" borderId="7" xfId="0" applyFont="1" applyBorder="1" applyAlignment="1" applyProtection="1">
      <alignment horizontal="center"/>
      <protection hidden="1"/>
    </xf>
    <xf numFmtId="0" fontId="3" fillId="0" borderId="7" xfId="0" applyFont="1" applyBorder="1" applyProtection="1">
      <protection hidden="1"/>
    </xf>
    <xf numFmtId="165" fontId="0" fillId="0" borderId="7" xfId="1" applyFont="1" applyBorder="1" applyProtection="1">
      <protection hidden="1"/>
    </xf>
    <xf numFmtId="0" fontId="0" fillId="0" borderId="29" xfId="0" applyBorder="1" applyAlignment="1" applyProtection="1">
      <alignment horizontal="center"/>
      <protection hidden="1"/>
    </xf>
    <xf numFmtId="165" fontId="13" fillId="0" borderId="22" xfId="1" applyNumberFormat="1" applyFont="1" applyBorder="1" applyProtection="1">
      <protection hidden="1"/>
    </xf>
    <xf numFmtId="0" fontId="13" fillId="0" borderId="0" xfId="1" applyNumberFormat="1" applyFont="1" applyProtection="1">
      <protection hidden="1"/>
    </xf>
    <xf numFmtId="0" fontId="11" fillId="0" borderId="1" xfId="0" applyFont="1" applyFill="1" applyBorder="1" applyAlignment="1" applyProtection="1">
      <alignment horizontal="center"/>
      <protection hidden="1"/>
    </xf>
    <xf numFmtId="169" fontId="11" fillId="7" borderId="62" xfId="0" applyNumberFormat="1" applyFont="1" applyFill="1" applyBorder="1" applyAlignment="1" applyProtection="1">
      <alignment horizontal="center"/>
      <protection hidden="1"/>
    </xf>
    <xf numFmtId="0" fontId="11" fillId="7" borderId="62" xfId="0" applyFont="1" applyFill="1" applyBorder="1" applyProtection="1">
      <protection hidden="1"/>
    </xf>
    <xf numFmtId="0" fontId="5" fillId="7" borderId="62" xfId="0" applyFont="1" applyFill="1" applyBorder="1" applyAlignment="1" applyProtection="1">
      <alignment horizontal="center"/>
      <protection hidden="1"/>
    </xf>
    <xf numFmtId="0" fontId="11" fillId="7" borderId="62" xfId="0" applyNumberFormat="1" applyFont="1" applyFill="1" applyBorder="1" applyAlignment="1" applyProtection="1">
      <alignment horizontal="center"/>
      <protection hidden="1"/>
    </xf>
    <xf numFmtId="164" fontId="11" fillId="7" borderId="63" xfId="0" applyNumberFormat="1" applyFont="1" applyFill="1" applyBorder="1" applyAlignment="1" applyProtection="1">
      <alignment horizontal="center"/>
      <protection hidden="1"/>
    </xf>
    <xf numFmtId="0" fontId="0" fillId="34" borderId="29" xfId="0" applyFill="1" applyBorder="1" applyProtection="1">
      <protection hidden="1"/>
    </xf>
    <xf numFmtId="0" fontId="4" fillId="0" borderId="1" xfId="0" applyFont="1" applyFill="1" applyBorder="1" applyProtection="1">
      <protection hidden="1"/>
    </xf>
    <xf numFmtId="0" fontId="5" fillId="26" borderId="30" xfId="0" applyFont="1" applyFill="1" applyBorder="1" applyAlignment="1" applyProtection="1">
      <alignment horizontal="center"/>
      <protection hidden="1"/>
    </xf>
    <xf numFmtId="0" fontId="0" fillId="26" borderId="56" xfId="0" applyFill="1" applyBorder="1" applyProtection="1">
      <protection hidden="1"/>
    </xf>
    <xf numFmtId="0" fontId="5" fillId="26" borderId="27" xfId="0" applyFont="1" applyFill="1" applyBorder="1" applyAlignment="1" applyProtection="1">
      <alignment horizontal="center"/>
      <protection hidden="1"/>
    </xf>
    <xf numFmtId="0" fontId="4" fillId="30" borderId="15" xfId="0" applyFont="1" applyFill="1" applyBorder="1" applyAlignment="1" applyProtection="1">
      <alignment horizontal="center"/>
      <protection hidden="1"/>
    </xf>
    <xf numFmtId="0" fontId="4" fillId="30" borderId="21" xfId="0" applyFont="1" applyFill="1" applyBorder="1" applyAlignment="1" applyProtection="1">
      <alignment horizontal="center"/>
      <protection hidden="1"/>
    </xf>
    <xf numFmtId="0" fontId="14" fillId="0" borderId="2" xfId="0" applyFont="1" applyBorder="1" applyProtection="1">
      <protection hidden="1"/>
    </xf>
    <xf numFmtId="0" fontId="0" fillId="0" borderId="55" xfId="0" applyBorder="1" applyProtection="1">
      <protection hidden="1"/>
    </xf>
    <xf numFmtId="0" fontId="4" fillId="26" borderId="28" xfId="0" applyFont="1" applyFill="1" applyBorder="1" applyAlignment="1" applyProtection="1">
      <alignment horizontal="center"/>
      <protection hidden="1"/>
    </xf>
    <xf numFmtId="0" fontId="0" fillId="26" borderId="53" xfId="0" applyFill="1" applyBorder="1" applyProtection="1">
      <protection hidden="1"/>
    </xf>
    <xf numFmtId="0" fontId="4" fillId="36" borderId="5" xfId="0" applyFont="1" applyFill="1" applyBorder="1" applyAlignment="1" applyProtection="1">
      <alignment horizontal="center"/>
      <protection hidden="1"/>
    </xf>
    <xf numFmtId="169" fontId="4" fillId="36" borderId="0" xfId="0" applyNumberFormat="1" applyFont="1" applyFill="1" applyBorder="1" applyAlignment="1" applyProtection="1">
      <alignment horizontal="center"/>
      <protection hidden="1"/>
    </xf>
    <xf numFmtId="0" fontId="4" fillId="36" borderId="0" xfId="0" applyFont="1" applyFill="1" applyBorder="1" applyProtection="1">
      <protection hidden="1"/>
    </xf>
    <xf numFmtId="0" fontId="4" fillId="36" borderId="0" xfId="0" applyFont="1" applyFill="1" applyBorder="1" applyAlignment="1" applyProtection="1">
      <alignment horizontal="center"/>
      <protection hidden="1"/>
    </xf>
    <xf numFmtId="165" fontId="4" fillId="36" borderId="0" xfId="1" applyFont="1" applyFill="1" applyBorder="1" applyAlignment="1" applyProtection="1">
      <alignment horizontal="center"/>
      <protection hidden="1"/>
    </xf>
    <xf numFmtId="167" fontId="4" fillId="36" borderId="0" xfId="0" applyNumberFormat="1" applyFont="1" applyFill="1" applyBorder="1" applyAlignment="1" applyProtection="1">
      <alignment horizontal="center"/>
      <protection hidden="1"/>
    </xf>
    <xf numFmtId="0" fontId="0" fillId="36" borderId="0" xfId="0" applyFill="1" applyBorder="1" applyProtection="1">
      <protection hidden="1"/>
    </xf>
    <xf numFmtId="0" fontId="0" fillId="36" borderId="2" xfId="0" applyFill="1" applyBorder="1" applyProtection="1">
      <protection hidden="1"/>
    </xf>
    <xf numFmtId="0" fontId="13" fillId="36" borderId="0" xfId="0" applyFont="1" applyFill="1" applyBorder="1" applyProtection="1">
      <protection hidden="1"/>
    </xf>
    <xf numFmtId="0" fontId="3" fillId="36" borderId="0" xfId="0" applyFont="1" applyFill="1" applyBorder="1" applyProtection="1">
      <protection hidden="1"/>
    </xf>
    <xf numFmtId="0" fontId="14" fillId="36" borderId="0" xfId="0" applyFont="1" applyFill="1" applyBorder="1" applyProtection="1">
      <protection hidden="1"/>
    </xf>
    <xf numFmtId="0" fontId="56" fillId="36" borderId="0" xfId="2" applyFont="1" applyFill="1" applyBorder="1" applyAlignment="1" applyProtection="1">
      <alignment horizontal="left"/>
      <protection hidden="1"/>
    </xf>
    <xf numFmtId="0" fontId="49" fillId="36" borderId="0" xfId="0" applyFont="1" applyFill="1" applyBorder="1" applyAlignment="1" applyProtection="1">
      <alignment horizontal="left"/>
      <protection hidden="1"/>
    </xf>
    <xf numFmtId="0" fontId="0" fillId="36" borderId="5" xfId="0" applyFill="1" applyBorder="1" applyProtection="1">
      <protection hidden="1"/>
    </xf>
    <xf numFmtId="165" fontId="0" fillId="36" borderId="0" xfId="1" applyFont="1" applyFill="1" applyBorder="1" applyProtection="1">
      <protection hidden="1"/>
    </xf>
    <xf numFmtId="0" fontId="0" fillId="36" borderId="0" xfId="0" applyFill="1" applyBorder="1" applyAlignment="1" applyProtection="1">
      <alignment horizontal="center"/>
      <protection hidden="1"/>
    </xf>
    <xf numFmtId="0" fontId="14" fillId="36" borderId="0" xfId="0" applyFont="1" applyFill="1" applyBorder="1" applyAlignment="1" applyProtection="1">
      <alignment horizontal="left"/>
      <protection hidden="1"/>
    </xf>
    <xf numFmtId="0" fontId="87" fillId="36" borderId="0" xfId="2" applyFont="1" applyFill="1" applyBorder="1" applyAlignment="1" applyProtection="1">
      <alignment horizontal="left"/>
      <protection hidden="1"/>
    </xf>
    <xf numFmtId="0" fontId="56" fillId="36" borderId="0" xfId="2" applyFont="1" applyFill="1" applyBorder="1" applyAlignment="1" applyProtection="1">
      <protection hidden="1"/>
    </xf>
    <xf numFmtId="169" fontId="0" fillId="36" borderId="0" xfId="0" applyNumberFormat="1" applyFill="1" applyBorder="1" applyProtection="1">
      <protection hidden="1"/>
    </xf>
    <xf numFmtId="0" fontId="0" fillId="36" borderId="33" xfId="0" applyFill="1" applyBorder="1" applyProtection="1">
      <protection hidden="1"/>
    </xf>
    <xf numFmtId="169" fontId="0" fillId="36" borderId="6" xfId="0" applyNumberFormat="1" applyFill="1" applyBorder="1" applyProtection="1">
      <protection hidden="1"/>
    </xf>
    <xf numFmtId="0" fontId="0" fillId="36" borderId="6" xfId="0" applyFill="1" applyBorder="1" applyProtection="1">
      <protection hidden="1"/>
    </xf>
    <xf numFmtId="165" fontId="0" fillId="36" borderId="6" xfId="1" applyFont="1" applyFill="1" applyBorder="1" applyProtection="1">
      <protection hidden="1"/>
    </xf>
    <xf numFmtId="0" fontId="0" fillId="36" borderId="6" xfId="0" applyFill="1" applyBorder="1" applyAlignment="1" applyProtection="1">
      <alignment horizontal="center"/>
      <protection hidden="1"/>
    </xf>
    <xf numFmtId="0" fontId="0" fillId="36" borderId="34" xfId="0" applyFill="1" applyBorder="1" applyProtection="1"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81" fillId="0" borderId="0" xfId="0" applyFont="1" applyProtection="1">
      <protection hidden="1"/>
    </xf>
    <xf numFmtId="0" fontId="3" fillId="7" borderId="21" xfId="0" applyFont="1" applyFill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13" fillId="34" borderId="0" xfId="0" applyFont="1" applyFill="1" applyBorder="1" applyAlignment="1" applyProtection="1">
      <protection hidden="1"/>
    </xf>
    <xf numFmtId="0" fontId="23" fillId="24" borderId="6" xfId="0" applyFont="1" applyFill="1" applyBorder="1" applyAlignment="1" applyProtection="1">
      <alignment horizontal="center" wrapText="1"/>
      <protection hidden="1"/>
    </xf>
    <xf numFmtId="169" fontId="11" fillId="24" borderId="73" xfId="0" applyNumberFormat="1" applyFont="1" applyFill="1" applyBorder="1" applyAlignment="1" applyProtection="1">
      <alignment horizontal="center"/>
      <protection hidden="1"/>
    </xf>
    <xf numFmtId="0" fontId="5" fillId="34" borderId="22" xfId="0" applyFont="1" applyFill="1" applyBorder="1" applyAlignment="1" applyProtection="1">
      <alignment horizontal="center" wrapText="1"/>
      <protection hidden="1"/>
    </xf>
    <xf numFmtId="0" fontId="12" fillId="0" borderId="29" xfId="0" applyFont="1" applyBorder="1" applyAlignment="1" applyProtection="1">
      <alignment horizontal="left"/>
      <protection hidden="1"/>
    </xf>
    <xf numFmtId="0" fontId="12" fillId="0" borderId="22" xfId="0" applyFont="1" applyBorder="1" applyAlignment="1" applyProtection="1">
      <alignment horizontal="left"/>
      <protection hidden="1"/>
    </xf>
    <xf numFmtId="169" fontId="16" fillId="6" borderId="1" xfId="0" applyNumberFormat="1" applyFont="1" applyFill="1" applyBorder="1" applyAlignment="1" applyProtection="1">
      <alignment horizontal="center"/>
      <protection hidden="1"/>
    </xf>
    <xf numFmtId="0" fontId="16" fillId="0" borderId="1" xfId="0" applyFont="1" applyFill="1" applyBorder="1" applyProtection="1">
      <protection hidden="1"/>
    </xf>
    <xf numFmtId="0" fontId="16" fillId="0" borderId="1" xfId="0" applyFont="1" applyBorder="1" applyAlignment="1" applyProtection="1">
      <alignment horizontal="center"/>
      <protection hidden="1"/>
    </xf>
    <xf numFmtId="164" fontId="16" fillId="8" borderId="1" xfId="0" applyNumberFormat="1" applyFont="1" applyFill="1" applyBorder="1" applyAlignment="1" applyProtection="1">
      <alignment horizontal="center"/>
      <protection hidden="1"/>
    </xf>
    <xf numFmtId="167" fontId="16" fillId="0" borderId="1" xfId="0" applyNumberFormat="1" applyFont="1" applyBorder="1" applyProtection="1">
      <protection hidden="1"/>
    </xf>
    <xf numFmtId="0" fontId="16" fillId="0" borderId="1" xfId="0" applyNumberFormat="1" applyFont="1" applyBorder="1" applyAlignment="1" applyProtection="1">
      <alignment horizontal="center"/>
      <protection locked="0"/>
    </xf>
    <xf numFmtId="167" fontId="16" fillId="0" borderId="1" xfId="0" applyNumberFormat="1" applyFont="1" applyFill="1" applyBorder="1" applyAlignment="1" applyProtection="1">
      <alignment horizontal="center"/>
      <protection hidden="1"/>
    </xf>
    <xf numFmtId="0" fontId="16" fillId="7" borderId="1" xfId="0" applyFont="1" applyFill="1" applyBorder="1" applyAlignment="1" applyProtection="1">
      <alignment horizontal="center"/>
      <protection hidden="1"/>
    </xf>
    <xf numFmtId="169" fontId="16" fillId="6" borderId="1" xfId="0" applyNumberFormat="1" applyFont="1" applyFill="1" applyBorder="1" applyAlignment="1" applyProtection="1">
      <alignment horizontal="left"/>
      <protection hidden="1"/>
    </xf>
    <xf numFmtId="167" fontId="16" fillId="0" borderId="14" xfId="0" applyNumberFormat="1" applyFont="1" applyFill="1" applyBorder="1" applyAlignment="1" applyProtection="1">
      <alignment horizontal="center"/>
      <protection hidden="1"/>
    </xf>
    <xf numFmtId="0" fontId="16" fillId="26" borderId="35" xfId="0" applyFont="1" applyFill="1" applyBorder="1" applyProtection="1">
      <protection hidden="1"/>
    </xf>
    <xf numFmtId="0" fontId="16" fillId="7" borderId="72" xfId="0" applyFont="1" applyFill="1" applyBorder="1" applyProtection="1">
      <protection hidden="1"/>
    </xf>
    <xf numFmtId="0" fontId="15" fillId="7" borderId="35" xfId="0" applyFont="1" applyFill="1" applyBorder="1" applyProtection="1">
      <protection hidden="1"/>
    </xf>
    <xf numFmtId="0" fontId="15" fillId="0" borderId="62" xfId="0" applyNumberFormat="1" applyFont="1" applyBorder="1" applyAlignment="1" applyProtection="1">
      <alignment horizontal="center"/>
      <protection hidden="1"/>
    </xf>
    <xf numFmtId="167" fontId="15" fillId="0" borderId="63" xfId="0" applyNumberFormat="1" applyFont="1" applyBorder="1" applyAlignment="1" applyProtection="1">
      <alignment horizontal="center"/>
      <protection hidden="1"/>
    </xf>
    <xf numFmtId="0" fontId="16" fillId="7" borderId="24" xfId="0" applyFont="1" applyFill="1" applyBorder="1" applyAlignment="1" applyProtection="1">
      <alignment horizontal="center"/>
      <protection hidden="1"/>
    </xf>
    <xf numFmtId="0" fontId="12" fillId="25" borderId="0" xfId="0" applyFont="1" applyFill="1" applyBorder="1" applyAlignment="1" applyProtection="1">
      <alignment horizontal="center"/>
      <protection hidden="1"/>
    </xf>
    <xf numFmtId="0" fontId="43" fillId="25" borderId="13" xfId="2" applyFont="1" applyFill="1" applyBorder="1" applyAlignment="1" applyProtection="1">
      <protection hidden="1"/>
    </xf>
    <xf numFmtId="165" fontId="12" fillId="25" borderId="11" xfId="1" applyFont="1" applyFill="1" applyBorder="1" applyAlignment="1" applyProtection="1">
      <alignment horizontal="left"/>
      <protection hidden="1"/>
    </xf>
    <xf numFmtId="0" fontId="43" fillId="25" borderId="13" xfId="2" applyFont="1" applyFill="1" applyBorder="1" applyAlignment="1" applyProtection="1">
      <alignment horizontal="left"/>
      <protection hidden="1"/>
    </xf>
    <xf numFmtId="165" fontId="12" fillId="25" borderId="11" xfId="1" applyFont="1" applyFill="1" applyBorder="1" applyProtection="1">
      <protection hidden="1"/>
    </xf>
    <xf numFmtId="0" fontId="7" fillId="25" borderId="19" xfId="0" applyFont="1" applyFill="1" applyBorder="1" applyAlignment="1" applyProtection="1">
      <protection hidden="1"/>
    </xf>
    <xf numFmtId="0" fontId="7" fillId="25" borderId="17" xfId="0" applyFont="1" applyFill="1" applyBorder="1" applyAlignment="1" applyProtection="1">
      <protection hidden="1"/>
    </xf>
    <xf numFmtId="0" fontId="7" fillId="25" borderId="18" xfId="0" applyFont="1" applyFill="1" applyBorder="1" applyAlignment="1" applyProtection="1">
      <protection hidden="1"/>
    </xf>
    <xf numFmtId="0" fontId="12" fillId="0" borderId="13" xfId="0" applyFont="1" applyBorder="1" applyProtection="1">
      <protection hidden="1"/>
    </xf>
    <xf numFmtId="166" fontId="5" fillId="7" borderId="13" xfId="0" applyNumberFormat="1" applyFont="1" applyFill="1" applyBorder="1" applyAlignment="1" applyProtection="1">
      <alignment horizontal="left"/>
      <protection hidden="1"/>
    </xf>
    <xf numFmtId="0" fontId="7" fillId="0" borderId="17" xfId="0" applyFont="1" applyBorder="1" applyAlignment="1" applyProtection="1">
      <protection hidden="1"/>
    </xf>
    <xf numFmtId="0" fontId="7" fillId="5" borderId="12" xfId="0" applyFont="1" applyFill="1" applyBorder="1" applyProtection="1">
      <protection hidden="1"/>
    </xf>
    <xf numFmtId="165" fontId="7" fillId="5" borderId="23" xfId="1" applyFont="1" applyFill="1" applyBorder="1" applyAlignment="1" applyProtection="1">
      <alignment horizontal="center"/>
      <protection hidden="1"/>
    </xf>
    <xf numFmtId="166" fontId="7" fillId="5" borderId="19" xfId="0" applyNumberFormat="1" applyFont="1" applyFill="1" applyBorder="1" applyAlignment="1" applyProtection="1">
      <alignment horizontal="center"/>
      <protection hidden="1"/>
    </xf>
    <xf numFmtId="165" fontId="12" fillId="0" borderId="7" xfId="1" applyFont="1" applyBorder="1" applyAlignment="1" applyProtection="1">
      <alignment horizontal="right"/>
      <protection hidden="1"/>
    </xf>
    <xf numFmtId="0" fontId="7" fillId="5" borderId="25" xfId="0" applyFont="1" applyFill="1" applyBorder="1" applyProtection="1">
      <protection hidden="1"/>
    </xf>
    <xf numFmtId="0" fontId="7" fillId="5" borderId="25" xfId="0" applyFont="1" applyFill="1" applyBorder="1" applyAlignment="1" applyProtection="1">
      <alignment horizontal="center"/>
      <protection hidden="1"/>
    </xf>
    <xf numFmtId="166" fontId="7" fillId="5" borderId="16" xfId="0" applyNumberFormat="1" applyFont="1" applyFill="1" applyBorder="1" applyAlignment="1" applyProtection="1">
      <alignment horizontal="center"/>
      <protection hidden="1"/>
    </xf>
    <xf numFmtId="166" fontId="12" fillId="0" borderId="7" xfId="0" applyNumberFormat="1" applyFont="1" applyBorder="1" applyAlignment="1" applyProtection="1">
      <alignment horizontal="center"/>
      <protection hidden="1"/>
    </xf>
    <xf numFmtId="166" fontId="12" fillId="0" borderId="1" xfId="0" applyNumberFormat="1" applyFont="1" applyBorder="1" applyAlignment="1" applyProtection="1">
      <alignment horizontal="center"/>
      <protection hidden="1"/>
    </xf>
    <xf numFmtId="165" fontId="7" fillId="5" borderId="25" xfId="1" applyFont="1" applyFill="1" applyBorder="1" applyAlignment="1" applyProtection="1">
      <alignment horizontal="center"/>
      <protection hidden="1"/>
    </xf>
    <xf numFmtId="166" fontId="12" fillId="0" borderId="25" xfId="0" applyNumberFormat="1" applyFont="1" applyBorder="1" applyAlignment="1" applyProtection="1">
      <alignment horizontal="center"/>
      <protection hidden="1"/>
    </xf>
    <xf numFmtId="166" fontId="12" fillId="12" borderId="7" xfId="0" applyNumberFormat="1" applyFont="1" applyFill="1" applyBorder="1" applyAlignment="1" applyProtection="1">
      <alignment horizontal="center"/>
      <protection hidden="1"/>
    </xf>
    <xf numFmtId="166" fontId="7" fillId="5" borderId="12" xfId="0" applyNumberFormat="1" applyFont="1" applyFill="1" applyBorder="1" applyAlignment="1" applyProtection="1">
      <alignment horizontal="center"/>
      <protection hidden="1"/>
    </xf>
    <xf numFmtId="166" fontId="12" fillId="24" borderId="19" xfId="0" applyNumberFormat="1" applyFont="1" applyFill="1" applyBorder="1" applyAlignment="1" applyProtection="1">
      <alignment horizontal="center"/>
      <protection hidden="1"/>
    </xf>
    <xf numFmtId="49" fontId="12" fillId="7" borderId="7" xfId="0" applyNumberFormat="1" applyFont="1" applyFill="1" applyBorder="1" applyAlignment="1" applyProtection="1">
      <alignment horizontal="center"/>
      <protection hidden="1"/>
    </xf>
    <xf numFmtId="165" fontId="12" fillId="16" borderId="1" xfId="1" applyFont="1" applyFill="1" applyBorder="1" applyAlignment="1" applyProtection="1">
      <alignment horizontal="right"/>
      <protection hidden="1"/>
    </xf>
    <xf numFmtId="165" fontId="12" fillId="16" borderId="7" xfId="1" applyFont="1" applyFill="1" applyBorder="1" applyAlignment="1" applyProtection="1">
      <alignment horizontal="right"/>
      <protection hidden="1"/>
    </xf>
    <xf numFmtId="49" fontId="7" fillId="7" borderId="29" xfId="0" applyNumberFormat="1" applyFont="1" applyFill="1" applyBorder="1" applyAlignment="1" applyProtection="1">
      <alignment horizontal="center"/>
      <protection hidden="1"/>
    </xf>
    <xf numFmtId="169" fontId="12" fillId="7" borderId="9" xfId="0" applyNumberFormat="1" applyFont="1" applyFill="1" applyBorder="1" applyAlignment="1" applyProtection="1">
      <alignment horizontal="center"/>
      <protection hidden="1"/>
    </xf>
    <xf numFmtId="165" fontId="12" fillId="7" borderId="7" xfId="1" applyFont="1" applyFill="1" applyBorder="1" applyAlignment="1" applyProtection="1">
      <alignment horizontal="center"/>
      <protection hidden="1"/>
    </xf>
    <xf numFmtId="0" fontId="12" fillId="7" borderId="22" xfId="0" applyNumberFormat="1" applyFont="1" applyFill="1" applyBorder="1" applyAlignment="1" applyProtection="1">
      <alignment horizontal="center"/>
      <protection hidden="1"/>
    </xf>
    <xf numFmtId="0" fontId="12" fillId="7" borderId="1" xfId="0" applyFont="1" applyFill="1" applyBorder="1" applyProtection="1">
      <protection hidden="1"/>
    </xf>
    <xf numFmtId="169" fontId="23" fillId="0" borderId="7" xfId="6" applyNumberFormat="1" applyFont="1" applyBorder="1" applyAlignment="1" applyProtection="1">
      <alignment horizontal="center"/>
      <protection hidden="1"/>
    </xf>
    <xf numFmtId="169" fontId="4" fillId="0" borderId="7" xfId="6" applyNumberFormat="1" applyFont="1" applyBorder="1" applyAlignment="1" applyProtection="1">
      <alignment horizontal="center"/>
      <protection hidden="1"/>
    </xf>
    <xf numFmtId="165" fontId="23" fillId="0" borderId="7" xfId="10" applyFont="1" applyBorder="1" applyAlignment="1" applyProtection="1">
      <protection hidden="1"/>
    </xf>
    <xf numFmtId="0" fontId="5" fillId="26" borderId="7" xfId="0" applyFont="1" applyFill="1" applyBorder="1" applyAlignment="1" applyProtection="1">
      <alignment horizontal="center" wrapText="1"/>
      <protection hidden="1"/>
    </xf>
    <xf numFmtId="0" fontId="4" fillId="26" borderId="7" xfId="0" applyFont="1" applyFill="1" applyBorder="1" applyProtection="1">
      <protection hidden="1"/>
    </xf>
    <xf numFmtId="0" fontId="11" fillId="26" borderId="7" xfId="0" applyFont="1" applyFill="1" applyBorder="1" applyProtection="1">
      <protection hidden="1"/>
    </xf>
    <xf numFmtId="0" fontId="14" fillId="26" borderId="7" xfId="0" applyFont="1" applyFill="1" applyBorder="1" applyProtection="1">
      <protection hidden="1"/>
    </xf>
    <xf numFmtId="2" fontId="0" fillId="26" borderId="7" xfId="0" applyNumberFormat="1" applyFill="1" applyBorder="1" applyProtection="1">
      <protection hidden="1"/>
    </xf>
    <xf numFmtId="0" fontId="11" fillId="26" borderId="29" xfId="0" applyFont="1" applyFill="1" applyBorder="1" applyProtection="1">
      <protection hidden="1"/>
    </xf>
    <xf numFmtId="0" fontId="23" fillId="0" borderId="7" xfId="6" applyFont="1" applyBorder="1" applyAlignment="1" applyProtection="1">
      <alignment horizontal="center"/>
      <protection hidden="1"/>
    </xf>
    <xf numFmtId="0" fontId="4" fillId="0" borderId="7" xfId="6" applyFont="1" applyBorder="1" applyAlignment="1" applyProtection="1">
      <alignment horizontal="center"/>
      <protection hidden="1"/>
    </xf>
    <xf numFmtId="0" fontId="7" fillId="24" borderId="0" xfId="0" applyFont="1" applyFill="1" applyBorder="1" applyAlignment="1" applyProtection="1">
      <protection hidden="1"/>
    </xf>
    <xf numFmtId="0" fontId="43" fillId="24" borderId="0" xfId="2" applyFont="1" applyFill="1" applyBorder="1" applyAlignment="1" applyProtection="1">
      <alignment horizontal="left"/>
      <protection hidden="1"/>
    </xf>
    <xf numFmtId="0" fontId="23" fillId="7" borderId="24" xfId="0" applyFont="1" applyFill="1" applyBorder="1" applyAlignment="1" applyProtection="1">
      <alignment horizontal="center" wrapText="1"/>
      <protection hidden="1"/>
    </xf>
    <xf numFmtId="0" fontId="23" fillId="7" borderId="1" xfId="0" applyFont="1" applyFill="1" applyBorder="1" applyAlignment="1" applyProtection="1">
      <alignment wrapText="1"/>
      <protection hidden="1"/>
    </xf>
    <xf numFmtId="0" fontId="23" fillId="7" borderId="1" xfId="0" applyFont="1" applyFill="1" applyBorder="1" applyAlignment="1" applyProtection="1">
      <alignment horizontal="center"/>
      <protection hidden="1"/>
    </xf>
    <xf numFmtId="0" fontId="4" fillId="24" borderId="7" xfId="0" applyFont="1" applyFill="1" applyBorder="1" applyProtection="1">
      <protection hidden="1"/>
    </xf>
    <xf numFmtId="0" fontId="5" fillId="34" borderId="7" xfId="0" applyFont="1" applyFill="1" applyBorder="1" applyAlignment="1" applyProtection="1">
      <protection hidden="1"/>
    </xf>
    <xf numFmtId="0" fontId="4" fillId="0" borderId="7" xfId="0" applyFont="1" applyBorder="1" applyAlignment="1" applyProtection="1">
      <alignment horizontal="center"/>
      <protection locked="0"/>
    </xf>
    <xf numFmtId="167" fontId="4" fillId="7" borderId="31" xfId="0" applyNumberFormat="1" applyFont="1" applyFill="1" applyBorder="1" applyAlignment="1" applyProtection="1">
      <alignment horizontal="center"/>
      <protection hidden="1"/>
    </xf>
    <xf numFmtId="0" fontId="4" fillId="24" borderId="7" xfId="0" applyFont="1" applyFill="1" applyBorder="1" applyAlignment="1" applyProtection="1">
      <alignment horizontal="center"/>
      <protection hidden="1"/>
    </xf>
    <xf numFmtId="0" fontId="8" fillId="24" borderId="74" xfId="0" applyFont="1" applyFill="1" applyBorder="1" applyAlignment="1" applyProtection="1">
      <alignment horizontal="center"/>
      <protection locked="0"/>
    </xf>
    <xf numFmtId="167" fontId="8" fillId="24" borderId="34" xfId="0" applyNumberFormat="1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169" fontId="0" fillId="24" borderId="0" xfId="0" applyNumberFormat="1" applyFill="1" applyBorder="1" applyAlignment="1" applyProtection="1">
      <alignment horizontal="center"/>
      <protection hidden="1"/>
    </xf>
    <xf numFmtId="0" fontId="4" fillId="24" borderId="0" xfId="0" applyFont="1" applyFill="1" applyBorder="1" applyAlignment="1" applyProtection="1">
      <alignment horizontal="center"/>
      <protection hidden="1"/>
    </xf>
    <xf numFmtId="0" fontId="4" fillId="24" borderId="11" xfId="0" applyFont="1" applyFill="1" applyBorder="1" applyAlignment="1" applyProtection="1">
      <alignment horizontal="center"/>
      <protection hidden="1"/>
    </xf>
    <xf numFmtId="0" fontId="16" fillId="24" borderId="0" xfId="0" applyFont="1" applyFill="1" applyBorder="1" applyProtection="1">
      <protection hidden="1"/>
    </xf>
    <xf numFmtId="0" fontId="11" fillId="0" borderId="29" xfId="0" applyFont="1" applyBorder="1" applyAlignment="1" applyProtection="1">
      <protection hidden="1"/>
    </xf>
    <xf numFmtId="0" fontId="11" fillId="0" borderId="22" xfId="0" applyFont="1" applyBorder="1" applyAlignment="1" applyProtection="1">
      <protection hidden="1"/>
    </xf>
    <xf numFmtId="0" fontId="4" fillId="37" borderId="7" xfId="0" applyFont="1" applyFill="1" applyBorder="1" applyProtection="1">
      <protection hidden="1"/>
    </xf>
    <xf numFmtId="0" fontId="4" fillId="0" borderId="7" xfId="0" applyFont="1" applyFill="1" applyBorder="1" applyAlignment="1" applyProtection="1">
      <alignment horizontal="left"/>
      <protection hidden="1"/>
    </xf>
    <xf numFmtId="165" fontId="4" fillId="0" borderId="7" xfId="1" applyFont="1" applyBorder="1" applyProtection="1">
      <protection hidden="1"/>
    </xf>
    <xf numFmtId="0" fontId="124" fillId="24" borderId="0" xfId="0" applyFont="1" applyFill="1" applyBorder="1" applyProtection="1">
      <protection hidden="1"/>
    </xf>
    <xf numFmtId="0" fontId="16" fillId="24" borderId="0" xfId="0" applyFont="1" applyFill="1" applyBorder="1" applyAlignment="1" applyProtection="1">
      <protection hidden="1"/>
    </xf>
    <xf numFmtId="169" fontId="3" fillId="26" borderId="16" xfId="0" applyNumberFormat="1" applyFont="1" applyFill="1" applyBorder="1" applyAlignment="1" applyProtection="1">
      <alignment horizontal="center"/>
      <protection hidden="1"/>
    </xf>
    <xf numFmtId="0" fontId="3" fillId="26" borderId="16" xfId="0" applyFont="1" applyFill="1" applyBorder="1" applyAlignment="1" applyProtection="1">
      <alignment horizontal="center" wrapText="1"/>
      <protection hidden="1"/>
    </xf>
    <xf numFmtId="2" fontId="3" fillId="26" borderId="16" xfId="0" applyNumberFormat="1" applyFont="1" applyFill="1" applyBorder="1" applyAlignment="1" applyProtection="1">
      <alignment horizontal="center"/>
      <protection hidden="1"/>
    </xf>
    <xf numFmtId="0" fontId="11" fillId="38" borderId="7" xfId="0" applyFont="1" applyFill="1" applyBorder="1" applyAlignment="1" applyProtection="1">
      <protection hidden="1"/>
    </xf>
    <xf numFmtId="0" fontId="11" fillId="38" borderId="7" xfId="0" applyFont="1" applyFill="1" applyBorder="1" applyProtection="1">
      <protection hidden="1"/>
    </xf>
    <xf numFmtId="0" fontId="4" fillId="38" borderId="7" xfId="0" applyFont="1" applyFill="1" applyBorder="1" applyAlignment="1" applyProtection="1">
      <protection hidden="1"/>
    </xf>
    <xf numFmtId="0" fontId="0" fillId="38" borderId="7" xfId="0" applyFill="1" applyBorder="1" applyAlignment="1" applyProtection="1">
      <protection hidden="1"/>
    </xf>
    <xf numFmtId="166" fontId="0" fillId="24" borderId="0" xfId="0" applyNumberFormat="1" applyFill="1" applyBorder="1" applyProtection="1">
      <protection hidden="1"/>
    </xf>
    <xf numFmtId="0" fontId="31" fillId="24" borderId="0" xfId="0" applyFont="1" applyFill="1" applyBorder="1" applyProtection="1">
      <protection hidden="1"/>
    </xf>
    <xf numFmtId="0" fontId="31" fillId="24" borderId="0" xfId="0" applyFont="1" applyFill="1" applyBorder="1" applyAlignment="1" applyProtection="1">
      <alignment horizontal="center"/>
      <protection hidden="1"/>
    </xf>
    <xf numFmtId="166" fontId="88" fillId="24" borderId="0" xfId="0" applyNumberFormat="1" applyFont="1" applyFill="1" applyBorder="1" applyProtection="1">
      <protection hidden="1"/>
    </xf>
    <xf numFmtId="0" fontId="89" fillId="24" borderId="0" xfId="0" applyFont="1" applyFill="1" applyBorder="1" applyAlignment="1" applyProtection="1">
      <alignment horizontal="center"/>
      <protection hidden="1"/>
    </xf>
    <xf numFmtId="0" fontId="46" fillId="24" borderId="0" xfId="0" applyFont="1" applyFill="1" applyBorder="1" applyAlignment="1" applyProtection="1">
      <alignment horizontal="center"/>
      <protection hidden="1"/>
    </xf>
    <xf numFmtId="0" fontId="47" fillId="24" borderId="0" xfId="0" applyFont="1" applyFill="1" applyBorder="1" applyAlignment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0" fontId="4" fillId="26" borderId="11" xfId="0" applyFont="1" applyFill="1" applyBorder="1" applyAlignment="1" applyProtection="1">
      <alignment horizontal="center"/>
      <protection hidden="1"/>
    </xf>
    <xf numFmtId="0" fontId="5" fillId="5" borderId="22" xfId="0" applyFont="1" applyFill="1" applyBorder="1" applyAlignment="1" applyProtection="1">
      <alignment horizontal="left" wrapText="1"/>
      <protection hidden="1"/>
    </xf>
    <xf numFmtId="0" fontId="23" fillId="0" borderId="22" xfId="0" applyFont="1" applyFill="1" applyBorder="1" applyAlignment="1" applyProtection="1">
      <alignment horizontal="left"/>
      <protection hidden="1"/>
    </xf>
    <xf numFmtId="0" fontId="23" fillId="0" borderId="22" xfId="0" applyFont="1" applyFill="1" applyBorder="1" applyProtection="1">
      <protection hidden="1"/>
    </xf>
    <xf numFmtId="0" fontId="11" fillId="0" borderId="22" xfId="0" applyFont="1" applyFill="1" applyBorder="1" applyProtection="1">
      <protection hidden="1"/>
    </xf>
    <xf numFmtId="0" fontId="4" fillId="0" borderId="22" xfId="0" applyFont="1" applyFill="1" applyBorder="1" applyProtection="1">
      <protection hidden="1"/>
    </xf>
    <xf numFmtId="0" fontId="11" fillId="0" borderId="22" xfId="0" applyFont="1" applyBorder="1" applyProtection="1">
      <protection hidden="1"/>
    </xf>
    <xf numFmtId="0" fontId="11" fillId="0" borderId="18" xfId="0" applyFont="1" applyBorder="1" applyProtection="1">
      <protection hidden="1"/>
    </xf>
    <xf numFmtId="0" fontId="16" fillId="0" borderId="0" xfId="8" applyFont="1" applyProtection="1">
      <protection hidden="1"/>
    </xf>
    <xf numFmtId="0" fontId="126" fillId="40" borderId="75" xfId="8" applyFont="1" applyFill="1" applyBorder="1" applyAlignment="1" applyProtection="1">
      <alignment horizontal="center" wrapText="1"/>
      <protection hidden="1"/>
    </xf>
    <xf numFmtId="0" fontId="126" fillId="40" borderId="76" xfId="8" applyFont="1" applyFill="1" applyBorder="1" applyAlignment="1" applyProtection="1">
      <alignment horizontal="center" wrapText="1"/>
      <protection hidden="1"/>
    </xf>
    <xf numFmtId="0" fontId="126" fillId="40" borderId="76" xfId="8" applyFont="1" applyFill="1" applyBorder="1" applyAlignment="1" applyProtection="1">
      <alignment horizontal="left" wrapText="1"/>
      <protection hidden="1"/>
    </xf>
    <xf numFmtId="0" fontId="126" fillId="40" borderId="3" xfId="8" applyFont="1" applyFill="1" applyBorder="1" applyAlignment="1" applyProtection="1">
      <alignment horizontal="center" wrapText="1"/>
      <protection hidden="1"/>
    </xf>
    <xf numFmtId="0" fontId="127" fillId="40" borderId="76" xfId="8" applyFont="1" applyFill="1" applyBorder="1" applyAlignment="1" applyProtection="1">
      <alignment horizontal="center" wrapText="1"/>
      <protection hidden="1"/>
    </xf>
    <xf numFmtId="0" fontId="127" fillId="40" borderId="3" xfId="8" applyNumberFormat="1" applyFont="1" applyFill="1" applyBorder="1" applyAlignment="1" applyProtection="1">
      <alignment horizontal="center" wrapText="1"/>
      <protection hidden="1"/>
    </xf>
    <xf numFmtId="0" fontId="127" fillId="40" borderId="77" xfId="8" applyNumberFormat="1" applyFont="1" applyFill="1" applyBorder="1" applyAlignment="1" applyProtection="1">
      <alignment horizontal="center" wrapText="1"/>
      <protection hidden="1"/>
    </xf>
    <xf numFmtId="0" fontId="127" fillId="40" borderId="3" xfId="8" applyFont="1" applyFill="1" applyBorder="1" applyAlignment="1" applyProtection="1">
      <alignment horizontal="center" wrapText="1"/>
      <protection hidden="1"/>
    </xf>
    <xf numFmtId="0" fontId="127" fillId="40" borderId="78" xfId="8" applyFont="1" applyFill="1" applyBorder="1" applyAlignment="1" applyProtection="1">
      <alignment horizontal="center" wrapText="1"/>
      <protection hidden="1"/>
    </xf>
    <xf numFmtId="0" fontId="126" fillId="40" borderId="3" xfId="8" applyFont="1" applyFill="1" applyBorder="1" applyAlignment="1" applyProtection="1">
      <alignment horizontal="left" wrapText="1"/>
      <protection hidden="1"/>
    </xf>
    <xf numFmtId="0" fontId="126" fillId="40" borderId="76" xfId="8" applyNumberFormat="1" applyFont="1" applyFill="1" applyBorder="1" applyAlignment="1" applyProtection="1">
      <alignment horizontal="center" wrapText="1"/>
      <protection hidden="1"/>
    </xf>
    <xf numFmtId="0" fontId="126" fillId="40" borderId="4" xfId="8" applyFont="1" applyFill="1" applyBorder="1" applyAlignment="1" applyProtection="1">
      <alignment horizontal="center" wrapText="1"/>
      <protection hidden="1"/>
    </xf>
    <xf numFmtId="0" fontId="128" fillId="0" borderId="79" xfId="8" applyFont="1" applyBorder="1" applyAlignment="1" applyProtection="1">
      <alignment horizontal="centerContinuous" wrapText="1"/>
      <protection hidden="1"/>
    </xf>
    <xf numFmtId="0" fontId="128" fillId="0" borderId="0" xfId="8" applyFont="1" applyAlignment="1" applyProtection="1">
      <alignment horizontal="centerContinuous" wrapText="1"/>
      <protection hidden="1"/>
    </xf>
    <xf numFmtId="0" fontId="3" fillId="0" borderId="80" xfId="8" applyBorder="1" applyProtection="1">
      <protection hidden="1"/>
    </xf>
    <xf numFmtId="0" fontId="131" fillId="0" borderId="21" xfId="8" applyFont="1" applyBorder="1" applyAlignment="1" applyProtection="1">
      <alignment horizontal="center"/>
      <protection hidden="1"/>
    </xf>
    <xf numFmtId="169" fontId="131" fillId="24" borderId="7" xfId="8" applyNumberFormat="1" applyFont="1" applyFill="1" applyBorder="1" applyAlignment="1" applyProtection="1">
      <alignment horizontal="center" wrapText="1"/>
      <protection hidden="1"/>
    </xf>
    <xf numFmtId="0" fontId="131" fillId="24" borderId="7" xfId="8" applyFont="1" applyFill="1" applyBorder="1" applyProtection="1">
      <protection hidden="1"/>
    </xf>
    <xf numFmtId="0" fontId="131" fillId="24" borderId="7" xfId="8" applyFont="1" applyFill="1" applyBorder="1" applyAlignment="1" applyProtection="1">
      <alignment horizontal="center"/>
      <protection hidden="1"/>
    </xf>
    <xf numFmtId="164" fontId="131" fillId="24" borderId="7" xfId="8" applyNumberFormat="1" applyFont="1" applyFill="1" applyBorder="1" applyAlignment="1" applyProtection="1">
      <alignment horizontal="center" wrapText="1"/>
      <protection hidden="1"/>
    </xf>
    <xf numFmtId="167" fontId="131" fillId="24" borderId="7" xfId="8" applyNumberFormat="1" applyFont="1" applyFill="1" applyBorder="1" applyAlignment="1" applyProtection="1">
      <alignment horizontal="center"/>
      <protection hidden="1"/>
    </xf>
    <xf numFmtId="0" fontId="131" fillId="0" borderId="7" xfId="8" applyNumberFormat="1" applyFont="1" applyFill="1" applyBorder="1" applyAlignment="1" applyProtection="1">
      <alignment horizontal="center"/>
      <protection locked="0"/>
    </xf>
    <xf numFmtId="167" fontId="131" fillId="0" borderId="7" xfId="8" applyNumberFormat="1" applyFont="1" applyFill="1" applyBorder="1" applyAlignment="1" applyProtection="1">
      <alignment horizontal="center"/>
      <protection hidden="1"/>
    </xf>
    <xf numFmtId="167" fontId="131" fillId="26" borderId="7" xfId="8" applyNumberFormat="1" applyFont="1" applyFill="1" applyBorder="1" applyAlignment="1" applyProtection="1">
      <alignment horizontal="center"/>
      <protection hidden="1"/>
    </xf>
    <xf numFmtId="167" fontId="131" fillId="0" borderId="31" xfId="8" applyNumberFormat="1" applyFont="1" applyFill="1" applyBorder="1" applyAlignment="1" applyProtection="1">
      <alignment horizontal="center"/>
      <protection hidden="1"/>
    </xf>
    <xf numFmtId="0" fontId="8" fillId="0" borderId="0" xfId="8" applyFont="1" applyProtection="1">
      <protection hidden="1"/>
    </xf>
    <xf numFmtId="0" fontId="131" fillId="24" borderId="29" xfId="8" applyFont="1" applyFill="1" applyBorder="1" applyAlignment="1" applyProtection="1">
      <alignment horizontal="center"/>
      <protection hidden="1"/>
    </xf>
    <xf numFmtId="0" fontId="131" fillId="0" borderId="7" xfId="8" applyFont="1" applyBorder="1" applyProtection="1">
      <protection hidden="1"/>
    </xf>
    <xf numFmtId="169" fontId="131" fillId="24" borderId="25" xfId="8" applyNumberFormat="1" applyFont="1" applyFill="1" applyBorder="1" applyAlignment="1" applyProtection="1">
      <alignment horizontal="center" wrapText="1"/>
      <protection hidden="1"/>
    </xf>
    <xf numFmtId="0" fontId="131" fillId="24" borderId="22" xfId="8" applyFont="1" applyFill="1" applyBorder="1" applyProtection="1">
      <protection hidden="1"/>
    </xf>
    <xf numFmtId="0" fontId="131" fillId="24" borderId="21" xfId="8" applyFont="1" applyFill="1" applyBorder="1" applyAlignment="1" applyProtection="1">
      <alignment horizontal="center"/>
      <protection hidden="1"/>
    </xf>
    <xf numFmtId="0" fontId="81" fillId="0" borderId="0" xfId="8" applyFont="1" applyProtection="1">
      <protection hidden="1"/>
    </xf>
    <xf numFmtId="0" fontId="8" fillId="0" borderId="7" xfId="8" applyFont="1" applyBorder="1" applyAlignment="1" applyProtection="1">
      <alignment horizontal="center"/>
      <protection hidden="1"/>
    </xf>
    <xf numFmtId="0" fontId="132" fillId="24" borderId="29" xfId="8" applyFont="1" applyFill="1" applyBorder="1" applyAlignment="1" applyProtection="1">
      <alignment horizontal="center"/>
      <protection hidden="1"/>
    </xf>
    <xf numFmtId="169" fontId="132" fillId="24" borderId="7" xfId="8" applyNumberFormat="1" applyFont="1" applyFill="1" applyBorder="1" applyAlignment="1" applyProtection="1">
      <alignment horizontal="center" wrapText="1"/>
      <protection hidden="1"/>
    </xf>
    <xf numFmtId="0" fontId="132" fillId="24" borderId="22" xfId="8" applyFont="1" applyFill="1" applyBorder="1" applyProtection="1">
      <protection hidden="1"/>
    </xf>
    <xf numFmtId="0" fontId="132" fillId="24" borderId="7" xfId="8" applyFont="1" applyFill="1" applyBorder="1" applyAlignment="1" applyProtection="1">
      <alignment horizontal="center"/>
      <protection hidden="1"/>
    </xf>
    <xf numFmtId="164" fontId="132" fillId="24" borderId="7" xfId="8" applyNumberFormat="1" applyFont="1" applyFill="1" applyBorder="1" applyAlignment="1" applyProtection="1">
      <alignment horizontal="center" wrapText="1"/>
      <protection hidden="1"/>
    </xf>
    <xf numFmtId="167" fontId="132" fillId="24" borderId="7" xfId="8" applyNumberFormat="1" applyFont="1" applyFill="1" applyBorder="1" applyAlignment="1" applyProtection="1">
      <alignment horizontal="center"/>
      <protection hidden="1"/>
    </xf>
    <xf numFmtId="0" fontId="132" fillId="0" borderId="7" xfId="8" applyNumberFormat="1" applyFont="1" applyFill="1" applyBorder="1" applyAlignment="1" applyProtection="1">
      <alignment horizontal="center"/>
      <protection locked="0"/>
    </xf>
    <xf numFmtId="167" fontId="132" fillId="0" borderId="31" xfId="8" applyNumberFormat="1" applyFont="1" applyFill="1" applyBorder="1" applyAlignment="1" applyProtection="1">
      <alignment horizontal="center"/>
      <protection hidden="1"/>
    </xf>
    <xf numFmtId="0" fontId="131" fillId="24" borderId="15" xfId="8" applyFont="1" applyFill="1" applyBorder="1" applyAlignment="1" applyProtection="1">
      <alignment horizontal="center"/>
      <protection hidden="1"/>
    </xf>
    <xf numFmtId="169" fontId="131" fillId="24" borderId="16" xfId="8" applyNumberFormat="1" applyFont="1" applyFill="1" applyBorder="1" applyAlignment="1" applyProtection="1">
      <alignment horizontal="center" wrapText="1"/>
      <protection hidden="1"/>
    </xf>
    <xf numFmtId="0" fontId="131" fillId="24" borderId="16" xfId="8" applyFont="1" applyFill="1" applyBorder="1" applyAlignment="1" applyProtection="1">
      <alignment horizontal="center"/>
      <protection hidden="1"/>
    </xf>
    <xf numFmtId="0" fontId="131" fillId="0" borderId="16" xfId="8" applyNumberFormat="1" applyFont="1" applyFill="1" applyBorder="1" applyAlignment="1" applyProtection="1">
      <alignment horizontal="center"/>
      <protection locked="0"/>
    </xf>
    <xf numFmtId="167" fontId="131" fillId="26" borderId="16" xfId="8" applyNumberFormat="1" applyFont="1" applyFill="1" applyBorder="1" applyAlignment="1" applyProtection="1">
      <alignment horizontal="center"/>
      <protection hidden="1"/>
    </xf>
    <xf numFmtId="0" fontId="131" fillId="24" borderId="19" xfId="8" applyFont="1" applyFill="1" applyBorder="1" applyAlignment="1" applyProtection="1">
      <alignment horizontal="center"/>
      <protection hidden="1"/>
    </xf>
    <xf numFmtId="0" fontId="131" fillId="24" borderId="24" xfId="8" applyFont="1" applyFill="1" applyBorder="1" applyAlignment="1" applyProtection="1">
      <alignment horizontal="center"/>
      <protection hidden="1"/>
    </xf>
    <xf numFmtId="169" fontId="131" fillId="24" borderId="1" xfId="8" applyNumberFormat="1" applyFont="1" applyFill="1" applyBorder="1" applyAlignment="1" applyProtection="1">
      <alignment horizontal="center" wrapText="1"/>
      <protection hidden="1"/>
    </xf>
    <xf numFmtId="0" fontId="131" fillId="24" borderId="1" xfId="8" applyFont="1" applyFill="1" applyBorder="1" applyProtection="1">
      <protection hidden="1"/>
    </xf>
    <xf numFmtId="0" fontId="131" fillId="24" borderId="1" xfId="8" applyFont="1" applyFill="1" applyBorder="1" applyAlignment="1" applyProtection="1">
      <alignment horizontal="center"/>
      <protection hidden="1"/>
    </xf>
    <xf numFmtId="0" fontId="131" fillId="0" borderId="1" xfId="8" applyNumberFormat="1" applyFont="1" applyFill="1" applyBorder="1" applyAlignment="1" applyProtection="1">
      <alignment horizontal="center"/>
      <protection locked="0"/>
    </xf>
    <xf numFmtId="167" fontId="131" fillId="26" borderId="1" xfId="8" applyNumberFormat="1" applyFont="1" applyFill="1" applyBorder="1" applyAlignment="1" applyProtection="1">
      <alignment horizontal="center"/>
      <protection hidden="1"/>
    </xf>
    <xf numFmtId="0" fontId="127" fillId="40" borderId="40" xfId="8" applyFont="1" applyFill="1" applyBorder="1" applyAlignment="1" applyProtection="1">
      <alignment horizontal="center"/>
      <protection hidden="1"/>
    </xf>
    <xf numFmtId="0" fontId="127" fillId="40" borderId="35" xfId="8" applyFont="1" applyFill="1" applyBorder="1" applyProtection="1">
      <protection hidden="1"/>
    </xf>
    <xf numFmtId="0" fontId="127" fillId="40" borderId="40" xfId="8" applyFont="1" applyFill="1" applyBorder="1" applyProtection="1">
      <protection hidden="1"/>
    </xf>
    <xf numFmtId="0" fontId="127" fillId="40" borderId="35" xfId="8" applyNumberFormat="1" applyFont="1" applyFill="1" applyBorder="1" applyAlignment="1" applyProtection="1">
      <alignment horizontal="center"/>
      <protection hidden="1"/>
    </xf>
    <xf numFmtId="0" fontId="127" fillId="40" borderId="35" xfId="8" applyNumberFormat="1" applyFont="1" applyFill="1" applyBorder="1" applyProtection="1">
      <protection hidden="1"/>
    </xf>
    <xf numFmtId="0" fontId="127" fillId="40" borderId="35" xfId="8" applyFont="1" applyFill="1" applyBorder="1" applyAlignment="1" applyProtection="1">
      <alignment horizontal="center"/>
      <protection hidden="1"/>
    </xf>
    <xf numFmtId="0" fontId="127" fillId="40" borderId="35" xfId="8" applyFont="1" applyFill="1" applyBorder="1" applyAlignment="1" applyProtection="1">
      <protection hidden="1"/>
    </xf>
    <xf numFmtId="0" fontId="127" fillId="40" borderId="82" xfId="8" applyFont="1" applyFill="1" applyBorder="1" applyAlignment="1" applyProtection="1">
      <alignment horizontal="center"/>
      <protection hidden="1"/>
    </xf>
    <xf numFmtId="167" fontId="127" fillId="40" borderId="37" xfId="8" applyNumberFormat="1" applyFont="1" applyFill="1" applyBorder="1" applyProtection="1">
      <protection hidden="1"/>
    </xf>
    <xf numFmtId="0" fontId="44" fillId="0" borderId="0" xfId="8" applyFont="1" applyProtection="1">
      <protection hidden="1"/>
    </xf>
    <xf numFmtId="0" fontId="131" fillId="7" borderId="5" xfId="8" applyFont="1" applyFill="1" applyBorder="1" applyAlignment="1" applyProtection="1">
      <alignment horizontal="center"/>
      <protection hidden="1"/>
    </xf>
    <xf numFmtId="0" fontId="131" fillId="0" borderId="0" xfId="8" applyFont="1" applyBorder="1" applyProtection="1">
      <protection hidden="1"/>
    </xf>
    <xf numFmtId="0" fontId="131" fillId="0" borderId="0" xfId="8" applyFont="1" applyBorder="1" applyAlignment="1" applyProtection="1">
      <alignment horizontal="center"/>
      <protection hidden="1"/>
    </xf>
    <xf numFmtId="0" fontId="131" fillId="0" borderId="0" xfId="8" applyNumberFormat="1" applyFont="1" applyBorder="1" applyAlignment="1" applyProtection="1">
      <alignment horizontal="center"/>
      <protection hidden="1"/>
    </xf>
    <xf numFmtId="0" fontId="131" fillId="0" borderId="2" xfId="8" applyFont="1" applyBorder="1" applyProtection="1">
      <protection hidden="1"/>
    </xf>
    <xf numFmtId="0" fontId="133" fillId="0" borderId="0" xfId="8" applyFont="1" applyBorder="1" applyAlignment="1" applyProtection="1">
      <protection hidden="1"/>
    </xf>
    <xf numFmtId="0" fontId="131" fillId="7" borderId="0" xfId="8" applyFont="1" applyFill="1" applyBorder="1" applyProtection="1">
      <protection hidden="1"/>
    </xf>
    <xf numFmtId="0" fontId="131" fillId="0" borderId="0" xfId="8" applyNumberFormat="1" applyFont="1" applyBorder="1" applyProtection="1">
      <protection hidden="1"/>
    </xf>
    <xf numFmtId="0" fontId="131" fillId="7" borderId="0" xfId="8" applyFont="1" applyFill="1" applyBorder="1" applyAlignment="1" applyProtection="1">
      <alignment horizontal="center"/>
      <protection hidden="1"/>
    </xf>
    <xf numFmtId="0" fontId="131" fillId="7" borderId="33" xfId="8" applyFont="1" applyFill="1" applyBorder="1" applyAlignment="1" applyProtection="1">
      <alignment horizontal="center"/>
      <protection hidden="1"/>
    </xf>
    <xf numFmtId="0" fontId="131" fillId="7" borderId="6" xfId="8" applyFont="1" applyFill="1" applyBorder="1" applyProtection="1">
      <protection hidden="1"/>
    </xf>
    <xf numFmtId="0" fontId="131" fillId="0" borderId="6" xfId="8" applyFont="1" applyBorder="1" applyProtection="1">
      <protection hidden="1"/>
    </xf>
    <xf numFmtId="0" fontId="131" fillId="0" borderId="6" xfId="8" applyNumberFormat="1" applyFont="1" applyBorder="1" applyAlignment="1" applyProtection="1">
      <alignment horizontal="center"/>
      <protection hidden="1"/>
    </xf>
    <xf numFmtId="0" fontId="131" fillId="0" borderId="6" xfId="8" applyNumberFormat="1" applyFont="1" applyBorder="1" applyProtection="1">
      <protection hidden="1"/>
    </xf>
    <xf numFmtId="0" fontId="131" fillId="7" borderId="6" xfId="8" applyFont="1" applyFill="1" applyBorder="1" applyAlignment="1" applyProtection="1">
      <alignment horizontal="center"/>
      <protection hidden="1"/>
    </xf>
    <xf numFmtId="0" fontId="131" fillId="0" borderId="6" xfId="8" applyFont="1" applyBorder="1" applyAlignment="1" applyProtection="1">
      <alignment horizontal="center"/>
      <protection hidden="1"/>
    </xf>
    <xf numFmtId="0" fontId="131" fillId="0" borderId="34" xfId="8" applyFont="1" applyBorder="1" applyProtection="1">
      <protection hidden="1"/>
    </xf>
    <xf numFmtId="0" fontId="8" fillId="7" borderId="0" xfId="8" applyFont="1" applyFill="1" applyBorder="1" applyAlignment="1" applyProtection="1">
      <alignment horizontal="center"/>
      <protection hidden="1"/>
    </xf>
    <xf numFmtId="0" fontId="8" fillId="7" borderId="0" xfId="8" applyFont="1" applyFill="1" applyBorder="1" applyProtection="1">
      <protection hidden="1"/>
    </xf>
    <xf numFmtId="0" fontId="8" fillId="0" borderId="0" xfId="8" applyFont="1" applyBorder="1" applyProtection="1">
      <protection hidden="1"/>
    </xf>
    <xf numFmtId="0" fontId="8" fillId="0" borderId="0" xfId="8" applyNumberFormat="1" applyFont="1" applyBorder="1" applyAlignment="1" applyProtection="1">
      <alignment horizontal="center"/>
      <protection hidden="1"/>
    </xf>
    <xf numFmtId="0" fontId="8" fillId="0" borderId="0" xfId="8" applyNumberFormat="1" applyFont="1" applyBorder="1" applyProtection="1">
      <protection hidden="1"/>
    </xf>
    <xf numFmtId="0" fontId="8" fillId="0" borderId="0" xfId="8" applyFont="1" applyBorder="1" applyAlignment="1" applyProtection="1">
      <alignment horizontal="center"/>
      <protection hidden="1"/>
    </xf>
    <xf numFmtId="0" fontId="8" fillId="7" borderId="0" xfId="8" applyFont="1" applyFill="1" applyAlignment="1" applyProtection="1">
      <alignment horizontal="center"/>
      <protection hidden="1"/>
    </xf>
    <xf numFmtId="0" fontId="8" fillId="7" borderId="0" xfId="8" applyFont="1" applyFill="1" applyProtection="1">
      <protection hidden="1"/>
    </xf>
    <xf numFmtId="0" fontId="8" fillId="0" borderId="0" xfId="8" applyNumberFormat="1" applyFont="1" applyAlignment="1" applyProtection="1">
      <alignment horizontal="center"/>
      <protection hidden="1"/>
    </xf>
    <xf numFmtId="0" fontId="8" fillId="0" borderId="0" xfId="8" applyNumberFormat="1" applyFont="1" applyProtection="1">
      <protection hidden="1"/>
    </xf>
    <xf numFmtId="0" fontId="8" fillId="0" borderId="0" xfId="8" applyFont="1" applyAlignment="1" applyProtection="1">
      <alignment horizontal="center"/>
      <protection hidden="1"/>
    </xf>
    <xf numFmtId="0" fontId="3" fillId="7" borderId="0" xfId="8" applyFill="1" applyAlignment="1" applyProtection="1">
      <alignment horizontal="center"/>
      <protection hidden="1"/>
    </xf>
    <xf numFmtId="0" fontId="3" fillId="7" borderId="0" xfId="8" applyFill="1" applyProtection="1">
      <protection hidden="1"/>
    </xf>
    <xf numFmtId="0" fontId="3" fillId="0" borderId="0" xfId="8" applyProtection="1">
      <protection hidden="1"/>
    </xf>
    <xf numFmtId="0" fontId="3" fillId="0" borderId="0" xfId="8" applyNumberFormat="1" applyAlignment="1" applyProtection="1">
      <alignment horizontal="center"/>
      <protection hidden="1"/>
    </xf>
    <xf numFmtId="0" fontId="3" fillId="0" borderId="0" xfId="8" applyNumberFormat="1" applyProtection="1">
      <protection hidden="1"/>
    </xf>
    <xf numFmtId="0" fontId="3" fillId="0" borderId="0" xfId="8" applyAlignment="1" applyProtection="1">
      <alignment horizontal="center"/>
      <protection hidden="1"/>
    </xf>
    <xf numFmtId="0" fontId="0" fillId="24" borderId="0" xfId="0" applyFill="1" applyBorder="1" applyAlignment="1" applyProtection="1">
      <alignment horizontal="center"/>
      <protection hidden="1"/>
    </xf>
    <xf numFmtId="0" fontId="4" fillId="0" borderId="29" xfId="0" applyFont="1" applyBorder="1" applyAlignment="1" applyProtection="1">
      <alignment horizontal="left"/>
      <protection hidden="1"/>
    </xf>
    <xf numFmtId="0" fontId="4" fillId="0" borderId="22" xfId="0" applyFont="1" applyBorder="1" applyAlignment="1" applyProtection="1">
      <alignment horizontal="left"/>
      <protection hidden="1"/>
    </xf>
    <xf numFmtId="0" fontId="31" fillId="1" borderId="7" xfId="0" applyNumberFormat="1" applyFont="1" applyFill="1" applyBorder="1" applyAlignment="1" applyProtection="1">
      <alignment horizontal="center"/>
      <protection locked="0"/>
    </xf>
    <xf numFmtId="49" fontId="11" fillId="0" borderId="7" xfId="0" applyNumberFormat="1" applyFont="1" applyBorder="1" applyAlignment="1" applyProtection="1">
      <alignment horizontal="center"/>
      <protection hidden="1"/>
    </xf>
    <xf numFmtId="0" fontId="0" fillId="24" borderId="26" xfId="0" applyFill="1" applyBorder="1" applyProtection="1">
      <protection hidden="1"/>
    </xf>
    <xf numFmtId="0" fontId="3" fillId="24" borderId="26" xfId="0" applyFont="1" applyFill="1" applyBorder="1" applyAlignment="1" applyProtection="1">
      <alignment horizontal="center"/>
      <protection hidden="1"/>
    </xf>
    <xf numFmtId="167" fontId="3" fillId="24" borderId="23" xfId="0" applyNumberFormat="1" applyFont="1" applyFill="1" applyBorder="1" applyAlignment="1" applyProtection="1">
      <alignment horizontal="center"/>
      <protection hidden="1"/>
    </xf>
    <xf numFmtId="166" fontId="0" fillId="24" borderId="13" xfId="0" applyNumberFormat="1" applyFill="1" applyBorder="1" applyProtection="1">
      <protection hidden="1"/>
    </xf>
    <xf numFmtId="0" fontId="31" fillId="24" borderId="11" xfId="0" applyFont="1" applyFill="1" applyBorder="1" applyAlignment="1" applyProtection="1">
      <alignment horizontal="center"/>
      <protection hidden="1"/>
    </xf>
    <xf numFmtId="0" fontId="0" fillId="24" borderId="13" xfId="0" applyFill="1" applyBorder="1" applyAlignment="1" applyProtection="1">
      <alignment horizontal="center"/>
      <protection hidden="1"/>
    </xf>
    <xf numFmtId="169" fontId="3" fillId="26" borderId="1" xfId="0" applyNumberFormat="1" applyFont="1" applyFill="1" applyBorder="1" applyAlignment="1" applyProtection="1">
      <alignment horizontal="center"/>
      <protection hidden="1"/>
    </xf>
    <xf numFmtId="0" fontId="3" fillId="26" borderId="1" xfId="0" applyFont="1" applyFill="1" applyBorder="1" applyAlignment="1" applyProtection="1">
      <alignment horizontal="center" vertical="center"/>
      <protection hidden="1"/>
    </xf>
    <xf numFmtId="0" fontId="137" fillId="0" borderId="0" xfId="0" applyFont="1" applyAlignment="1">
      <alignment vertical="center"/>
    </xf>
    <xf numFmtId="167" fontId="3" fillId="0" borderId="7" xfId="0" applyNumberFormat="1" applyFont="1" applyBorder="1" applyAlignment="1" applyProtection="1">
      <alignment horizontal="center"/>
      <protection hidden="1"/>
    </xf>
    <xf numFmtId="0" fontId="0" fillId="41" borderId="32" xfId="0" applyFill="1" applyBorder="1" applyProtection="1">
      <protection hidden="1"/>
    </xf>
    <xf numFmtId="0" fontId="0" fillId="41" borderId="3" xfId="0" applyFill="1" applyBorder="1" applyProtection="1">
      <protection hidden="1"/>
    </xf>
    <xf numFmtId="0" fontId="0" fillId="41" borderId="4" xfId="0" applyFill="1" applyBorder="1" applyProtection="1">
      <protection hidden="1"/>
    </xf>
    <xf numFmtId="0" fontId="0" fillId="41" borderId="5" xfId="0" applyFill="1" applyBorder="1" applyProtection="1">
      <protection hidden="1"/>
    </xf>
    <xf numFmtId="0" fontId="0" fillId="41" borderId="0" xfId="0" applyFill="1" applyBorder="1" applyProtection="1">
      <protection hidden="1"/>
    </xf>
    <xf numFmtId="0" fontId="0" fillId="41" borderId="2" xfId="0" applyFill="1" applyBorder="1" applyProtection="1">
      <protection hidden="1"/>
    </xf>
    <xf numFmtId="0" fontId="7" fillId="41" borderId="5" xfId="0" applyFont="1" applyFill="1" applyBorder="1" applyAlignment="1" applyProtection="1">
      <alignment horizontal="center"/>
      <protection hidden="1"/>
    </xf>
    <xf numFmtId="0" fontId="7" fillId="41" borderId="0" xfId="0" applyFont="1" applyFill="1" applyBorder="1" applyAlignment="1" applyProtection="1">
      <alignment horizontal="center"/>
      <protection hidden="1"/>
    </xf>
    <xf numFmtId="0" fontId="7" fillId="41" borderId="2" xfId="0" applyFont="1" applyFill="1" applyBorder="1" applyAlignment="1" applyProtection="1">
      <alignment horizontal="center"/>
      <protection hidden="1"/>
    </xf>
    <xf numFmtId="0" fontId="96" fillId="41" borderId="5" xfId="0" applyFont="1" applyFill="1" applyBorder="1" applyAlignment="1" applyProtection="1">
      <alignment horizontal="center"/>
      <protection hidden="1"/>
    </xf>
    <xf numFmtId="0" fontId="96" fillId="41" borderId="0" xfId="0" applyFont="1" applyFill="1" applyBorder="1" applyAlignment="1" applyProtection="1">
      <alignment horizontal="center"/>
      <protection hidden="1"/>
    </xf>
    <xf numFmtId="0" fontId="96" fillId="41" borderId="2" xfId="0" applyFont="1" applyFill="1" applyBorder="1" applyAlignment="1" applyProtection="1">
      <alignment horizontal="center"/>
      <protection hidden="1"/>
    </xf>
    <xf numFmtId="49" fontId="22" fillId="41" borderId="5" xfId="0" applyNumberFormat="1" applyFont="1" applyFill="1" applyBorder="1" applyAlignment="1" applyProtection="1">
      <alignment horizontal="center"/>
      <protection hidden="1"/>
    </xf>
    <xf numFmtId="49" fontId="22" fillId="41" borderId="0" xfId="0" applyNumberFormat="1" applyFont="1" applyFill="1" applyBorder="1" applyAlignment="1" applyProtection="1">
      <alignment horizontal="center"/>
      <protection hidden="1"/>
    </xf>
    <xf numFmtId="49" fontId="22" fillId="41" borderId="2" xfId="0" applyNumberFormat="1" applyFont="1" applyFill="1" applyBorder="1" applyAlignment="1" applyProtection="1">
      <alignment horizontal="center"/>
      <protection hidden="1"/>
    </xf>
    <xf numFmtId="0" fontId="0" fillId="41" borderId="5" xfId="0" applyFill="1" applyBorder="1" applyAlignment="1" applyProtection="1">
      <alignment horizontal="left"/>
      <protection hidden="1"/>
    </xf>
    <xf numFmtId="0" fontId="15" fillId="41" borderId="0" xfId="0" applyFont="1" applyFill="1" applyBorder="1" applyAlignment="1" applyProtection="1">
      <alignment horizontal="right"/>
      <protection hidden="1"/>
    </xf>
    <xf numFmtId="0" fontId="15" fillId="41" borderId="0" xfId="0" applyFont="1" applyFill="1" applyBorder="1" applyAlignment="1" applyProtection="1">
      <alignment horizontal="center"/>
      <protection hidden="1"/>
    </xf>
    <xf numFmtId="0" fontId="15" fillId="41" borderId="0" xfId="0" applyFont="1" applyFill="1" applyBorder="1" applyAlignment="1" applyProtection="1">
      <alignment horizontal="left"/>
      <protection hidden="1"/>
    </xf>
    <xf numFmtId="0" fontId="15" fillId="41" borderId="2" xfId="0" applyFont="1" applyFill="1" applyBorder="1" applyAlignment="1" applyProtection="1">
      <alignment horizontal="center"/>
      <protection hidden="1"/>
    </xf>
    <xf numFmtId="0" fontId="15" fillId="41" borderId="5" xfId="0" applyFont="1" applyFill="1" applyBorder="1" applyAlignment="1" applyProtection="1">
      <alignment horizontal="left"/>
      <protection hidden="1"/>
    </xf>
    <xf numFmtId="0" fontId="19" fillId="41" borderId="0" xfId="0" applyFont="1" applyFill="1" applyBorder="1" applyProtection="1">
      <protection hidden="1"/>
    </xf>
    <xf numFmtId="0" fontId="5" fillId="41" borderId="0" xfId="0" applyFont="1" applyFill="1" applyBorder="1" applyAlignment="1" applyProtection="1">
      <alignment horizontal="left"/>
      <protection hidden="1"/>
    </xf>
    <xf numFmtId="0" fontId="95" fillId="41" borderId="0" xfId="0" applyFont="1" applyFill="1" applyBorder="1" applyAlignment="1" applyProtection="1">
      <protection hidden="1"/>
    </xf>
    <xf numFmtId="0" fontId="19" fillId="41" borderId="0" xfId="0" applyFont="1" applyFill="1" applyBorder="1" applyAlignment="1" applyProtection="1">
      <alignment horizontal="left"/>
      <protection hidden="1"/>
    </xf>
    <xf numFmtId="0" fontId="4" fillId="41" borderId="5" xfId="0" applyFont="1" applyFill="1" applyBorder="1" applyAlignment="1" applyProtection="1">
      <alignment horizontal="left"/>
      <protection hidden="1"/>
    </xf>
    <xf numFmtId="0" fontId="5" fillId="41" borderId="0" xfId="0" applyFont="1" applyFill="1" applyBorder="1" applyAlignment="1" applyProtection="1">
      <alignment horizontal="center"/>
      <protection hidden="1"/>
    </xf>
    <xf numFmtId="0" fontId="5" fillId="41" borderId="2" xfId="0" applyFont="1" applyFill="1" applyBorder="1" applyAlignment="1" applyProtection="1">
      <alignment horizontal="center"/>
      <protection hidden="1"/>
    </xf>
    <xf numFmtId="0" fontId="13" fillId="41" borderId="0" xfId="0" applyFont="1" applyFill="1" applyBorder="1" applyAlignment="1" applyProtection="1">
      <alignment horizontal="right"/>
      <protection hidden="1"/>
    </xf>
    <xf numFmtId="168" fontId="13" fillId="41" borderId="0" xfId="0" applyNumberFormat="1" applyFont="1" applyFill="1" applyBorder="1" applyAlignment="1" applyProtection="1">
      <alignment horizontal="center"/>
      <protection hidden="1"/>
    </xf>
    <xf numFmtId="0" fontId="7" fillId="41" borderId="0" xfId="0" applyFont="1" applyFill="1" applyBorder="1" applyAlignment="1" applyProtection="1">
      <alignment horizontal="right"/>
      <protection hidden="1"/>
    </xf>
    <xf numFmtId="0" fontId="12" fillId="41" borderId="0" xfId="0" applyFont="1" applyFill="1" applyBorder="1" applyProtection="1">
      <protection hidden="1"/>
    </xf>
    <xf numFmtId="168" fontId="7" fillId="41" borderId="0" xfId="0" applyNumberFormat="1" applyFont="1" applyFill="1" applyBorder="1" applyAlignment="1" applyProtection="1">
      <protection hidden="1"/>
    </xf>
    <xf numFmtId="164" fontId="44" fillId="41" borderId="0" xfId="0" applyNumberFormat="1" applyFont="1" applyFill="1" applyBorder="1" applyAlignment="1" applyProtection="1">
      <alignment horizontal="right"/>
      <protection hidden="1"/>
    </xf>
    <xf numFmtId="0" fontId="13" fillId="41" borderId="5" xfId="0" applyFont="1" applyFill="1" applyBorder="1" applyAlignment="1" applyProtection="1">
      <alignment horizontal="left"/>
      <protection hidden="1"/>
    </xf>
    <xf numFmtId="0" fontId="13" fillId="41" borderId="5" xfId="0" applyFont="1" applyFill="1" applyBorder="1" applyAlignment="1" applyProtection="1">
      <alignment horizontal="right"/>
      <protection hidden="1"/>
    </xf>
    <xf numFmtId="0" fontId="7" fillId="41" borderId="0" xfId="0" applyFont="1" applyFill="1" applyBorder="1" applyAlignment="1" applyProtection="1">
      <alignment horizontal="left"/>
      <protection hidden="1"/>
    </xf>
    <xf numFmtId="0" fontId="15" fillId="41" borderId="2" xfId="0" applyFont="1" applyFill="1" applyBorder="1" applyAlignment="1" applyProtection="1">
      <protection hidden="1"/>
    </xf>
    <xf numFmtId="0" fontId="22" fillId="41" borderId="0" xfId="0" applyFont="1" applyFill="1" applyBorder="1" applyAlignment="1" applyProtection="1">
      <alignment horizontal="center"/>
      <protection hidden="1"/>
    </xf>
    <xf numFmtId="0" fontId="107" fillId="41" borderId="5" xfId="0" applyFont="1" applyFill="1" applyBorder="1" applyAlignment="1" applyProtection="1">
      <alignment horizontal="center"/>
      <protection hidden="1"/>
    </xf>
    <xf numFmtId="0" fontId="107" fillId="41" borderId="0" xfId="0" applyFont="1" applyFill="1" applyBorder="1" applyAlignment="1" applyProtection="1">
      <alignment horizontal="center"/>
      <protection hidden="1"/>
    </xf>
    <xf numFmtId="0" fontId="107" fillId="41" borderId="2" xfId="0" applyFont="1" applyFill="1" applyBorder="1" applyAlignment="1" applyProtection="1">
      <alignment horizontal="center"/>
      <protection hidden="1"/>
    </xf>
    <xf numFmtId="0" fontId="105" fillId="41" borderId="0" xfId="0" applyFont="1" applyFill="1" applyBorder="1" applyAlignment="1" applyProtection="1">
      <protection hidden="1"/>
    </xf>
    <xf numFmtId="0" fontId="3" fillId="41" borderId="0" xfId="0" applyFont="1" applyFill="1" applyBorder="1" applyProtection="1">
      <protection hidden="1"/>
    </xf>
    <xf numFmtId="0" fontId="13" fillId="41" borderId="0" xfId="0" applyFont="1" applyFill="1" applyBorder="1" applyAlignment="1" applyProtection="1">
      <alignment horizontal="center"/>
      <protection hidden="1"/>
    </xf>
    <xf numFmtId="0" fontId="3" fillId="41" borderId="0" xfId="0" applyFont="1" applyFill="1" applyBorder="1" applyAlignment="1" applyProtection="1">
      <alignment horizontal="left"/>
      <protection hidden="1"/>
    </xf>
    <xf numFmtId="0" fontId="56" fillId="41" borderId="0" xfId="2" applyFont="1" applyFill="1" applyBorder="1" applyAlignment="1" applyProtection="1">
      <alignment horizontal="left"/>
      <protection hidden="1"/>
    </xf>
    <xf numFmtId="0" fontId="49" fillId="41" borderId="0" xfId="0" applyFont="1" applyFill="1" applyBorder="1" applyAlignment="1" applyProtection="1">
      <alignment horizontal="left"/>
      <protection hidden="1"/>
    </xf>
    <xf numFmtId="0" fontId="4" fillId="41" borderId="0" xfId="0" applyFont="1" applyFill="1" applyBorder="1" applyProtection="1">
      <protection hidden="1"/>
    </xf>
    <xf numFmtId="0" fontId="87" fillId="41" borderId="0" xfId="2" applyFont="1" applyFill="1" applyBorder="1" applyAlignment="1" applyProtection="1">
      <alignment horizontal="left"/>
      <protection hidden="1"/>
    </xf>
    <xf numFmtId="0" fontId="0" fillId="41" borderId="0" xfId="0" applyFill="1"/>
    <xf numFmtId="0" fontId="56" fillId="41" borderId="0" xfId="2" applyFont="1" applyFill="1" applyBorder="1" applyAlignment="1" applyProtection="1">
      <protection hidden="1"/>
    </xf>
    <xf numFmtId="0" fontId="0" fillId="41" borderId="33" xfId="0" applyFill="1" applyBorder="1" applyAlignment="1" applyProtection="1">
      <alignment horizontal="left"/>
      <protection hidden="1"/>
    </xf>
    <xf numFmtId="0" fontId="0" fillId="41" borderId="6" xfId="0" applyFill="1" applyBorder="1" applyAlignment="1" applyProtection="1">
      <alignment horizontal="left"/>
      <protection hidden="1"/>
    </xf>
    <xf numFmtId="0" fontId="0" fillId="41" borderId="34" xfId="0" applyFill="1" applyBorder="1" applyAlignment="1" applyProtection="1">
      <alignment horizontal="left"/>
      <protection hidden="1"/>
    </xf>
    <xf numFmtId="0" fontId="1" fillId="41" borderId="32" xfId="11" applyFill="1" applyBorder="1"/>
    <xf numFmtId="0" fontId="1" fillId="41" borderId="3" xfId="11" applyFill="1" applyBorder="1"/>
    <xf numFmtId="0" fontId="1" fillId="41" borderId="4" xfId="11" applyFill="1" applyBorder="1"/>
    <xf numFmtId="0" fontId="1" fillId="0" borderId="0" xfId="11"/>
    <xf numFmtId="0" fontId="1" fillId="41" borderId="5" xfId="11" applyFill="1" applyBorder="1"/>
    <xf numFmtId="0" fontId="1" fillId="41" borderId="0" xfId="11" applyFill="1" applyBorder="1"/>
    <xf numFmtId="0" fontId="1" fillId="41" borderId="2" xfId="11" applyFill="1" applyBorder="1"/>
    <xf numFmtId="0" fontId="1" fillId="0" borderId="36" xfId="11" applyBorder="1"/>
    <xf numFmtId="0" fontId="142" fillId="41" borderId="0" xfId="11" applyFont="1" applyFill="1" applyBorder="1" applyAlignment="1"/>
    <xf numFmtId="0" fontId="142" fillId="41" borderId="2" xfId="11" applyFont="1" applyFill="1" applyBorder="1" applyAlignment="1"/>
    <xf numFmtId="0" fontId="143" fillId="41" borderId="0" xfId="11" applyFont="1" applyFill="1" applyBorder="1"/>
    <xf numFmtId="0" fontId="144" fillId="41" borderId="0" xfId="11" applyFont="1" applyFill="1" applyBorder="1"/>
    <xf numFmtId="0" fontId="1" fillId="41" borderId="5" xfId="11" applyFill="1" applyBorder="1" applyAlignment="1">
      <alignment horizontal="center"/>
    </xf>
    <xf numFmtId="0" fontId="1" fillId="41" borderId="0" xfId="11" applyFill="1" applyBorder="1" applyAlignment="1">
      <alignment horizontal="center"/>
    </xf>
    <xf numFmtId="0" fontId="145" fillId="41" borderId="5" xfId="11" applyFont="1" applyFill="1" applyBorder="1" applyAlignment="1">
      <alignment horizontal="center"/>
    </xf>
    <xf numFmtId="0" fontId="145" fillId="41" borderId="0" xfId="11" applyFont="1" applyFill="1" applyBorder="1" applyAlignment="1">
      <alignment horizontal="center"/>
    </xf>
    <xf numFmtId="0" fontId="145" fillId="41" borderId="0" xfId="11" applyFont="1" applyFill="1" applyBorder="1" applyAlignment="1">
      <alignment horizontal="center" wrapText="1"/>
    </xf>
    <xf numFmtId="0" fontId="145" fillId="41" borderId="2" xfId="11" applyFont="1" applyFill="1" applyBorder="1" applyAlignment="1">
      <alignment horizontal="center"/>
    </xf>
    <xf numFmtId="0" fontId="139" fillId="42" borderId="21" xfId="11" applyFont="1" applyFill="1" applyBorder="1" applyAlignment="1">
      <alignment horizontal="center"/>
    </xf>
    <xf numFmtId="169" fontId="139" fillId="42" borderId="7" xfId="11" applyNumberFormat="1" applyFont="1" applyFill="1" applyBorder="1" applyAlignment="1">
      <alignment horizontal="center"/>
    </xf>
    <xf numFmtId="0" fontId="139" fillId="42" borderId="7" xfId="11" applyFont="1" applyFill="1" applyBorder="1" applyAlignment="1">
      <alignment horizontal="center" vertical="center"/>
    </xf>
    <xf numFmtId="165" fontId="139" fillId="42" borderId="7" xfId="12" applyFont="1" applyFill="1" applyBorder="1" applyAlignment="1">
      <alignment horizontal="center" vertical="center"/>
    </xf>
    <xf numFmtId="165" fontId="146" fillId="42" borderId="7" xfId="12" applyFont="1" applyFill="1" applyBorder="1" applyAlignment="1">
      <alignment horizontal="center" vertical="center"/>
    </xf>
    <xf numFmtId="0" fontId="139" fillId="42" borderId="7" xfId="12" applyNumberFormat="1" applyFont="1" applyFill="1" applyBorder="1" applyAlignment="1">
      <alignment horizontal="center" vertical="center"/>
    </xf>
    <xf numFmtId="165" fontId="139" fillId="42" borderId="31" xfId="12" applyFont="1" applyFill="1" applyBorder="1" applyAlignment="1">
      <alignment horizontal="center"/>
    </xf>
    <xf numFmtId="0" fontId="145" fillId="41" borderId="0" xfId="11" applyFont="1" applyFill="1" applyBorder="1" applyAlignment="1">
      <alignment horizontal="left" wrapText="1"/>
    </xf>
    <xf numFmtId="0" fontId="139" fillId="42" borderId="7" xfId="11" applyFont="1" applyFill="1" applyBorder="1" applyAlignment="1">
      <alignment horizontal="left" vertical="center"/>
    </xf>
    <xf numFmtId="0" fontId="139" fillId="42" borderId="29" xfId="11" applyFont="1" applyFill="1" applyBorder="1" applyAlignment="1">
      <alignment vertical="center"/>
    </xf>
    <xf numFmtId="0" fontId="139" fillId="42" borderId="22" xfId="11" applyFont="1" applyFill="1" applyBorder="1" applyAlignment="1">
      <alignment vertical="center"/>
    </xf>
    <xf numFmtId="0" fontId="138" fillId="42" borderId="7" xfId="11" applyFont="1" applyFill="1" applyBorder="1" applyAlignment="1">
      <alignment horizontal="center" vertical="center"/>
    </xf>
    <xf numFmtId="165" fontId="138" fillId="42" borderId="7" xfId="12" applyFont="1" applyFill="1" applyBorder="1" applyAlignment="1">
      <alignment horizontal="center" vertical="center"/>
    </xf>
    <xf numFmtId="165" fontId="149" fillId="42" borderId="7" xfId="12" applyFont="1" applyFill="1" applyBorder="1" applyAlignment="1">
      <alignment horizontal="center" vertical="center"/>
    </xf>
    <xf numFmtId="0" fontId="138" fillId="42" borderId="7" xfId="12" applyNumberFormat="1" applyFont="1" applyFill="1" applyBorder="1" applyAlignment="1">
      <alignment horizontal="center" vertical="center"/>
    </xf>
    <xf numFmtId="165" fontId="138" fillId="42" borderId="31" xfId="12" applyFont="1" applyFill="1" applyBorder="1" applyAlignment="1">
      <alignment horizontal="center"/>
    </xf>
    <xf numFmtId="0" fontId="1" fillId="41" borderId="33" xfId="11" applyFill="1" applyBorder="1"/>
    <xf numFmtId="0" fontId="1" fillId="41" borderId="6" xfId="11" applyFill="1" applyBorder="1"/>
    <xf numFmtId="0" fontId="1" fillId="41" borderId="34" xfId="11" applyFill="1" applyBorder="1"/>
    <xf numFmtId="0" fontId="150" fillId="0" borderId="0" xfId="8" applyFont="1" applyBorder="1" applyProtection="1">
      <protection hidden="1"/>
    </xf>
    <xf numFmtId="0" fontId="13" fillId="24" borderId="32" xfId="0" applyFont="1" applyFill="1" applyBorder="1" applyAlignment="1" applyProtection="1">
      <alignment horizontal="center"/>
      <protection hidden="1"/>
    </xf>
    <xf numFmtId="0" fontId="13" fillId="24" borderId="3" xfId="0" applyFont="1" applyFill="1" applyBorder="1" applyAlignment="1" applyProtection="1">
      <alignment horizontal="center"/>
      <protection hidden="1"/>
    </xf>
    <xf numFmtId="0" fontId="13" fillId="24" borderId="4" xfId="0" applyFont="1" applyFill="1" applyBorder="1" applyAlignment="1" applyProtection="1">
      <alignment horizontal="center"/>
      <protection hidden="1"/>
    </xf>
    <xf numFmtId="0" fontId="3" fillId="41" borderId="0" xfId="0" applyFont="1" applyFill="1" applyBorder="1" applyAlignment="1" applyProtection="1">
      <alignment horizontal="center"/>
      <protection hidden="1"/>
    </xf>
    <xf numFmtId="0" fontId="3" fillId="41" borderId="2" xfId="0" applyFont="1" applyFill="1" applyBorder="1" applyAlignment="1" applyProtection="1">
      <alignment horizontal="center"/>
      <protection hidden="1"/>
    </xf>
    <xf numFmtId="0" fontId="13" fillId="24" borderId="33" xfId="0" applyFont="1" applyFill="1" applyBorder="1" applyAlignment="1" applyProtection="1">
      <alignment horizontal="center"/>
      <protection hidden="1"/>
    </xf>
    <xf numFmtId="0" fontId="13" fillId="24" borderId="6" xfId="0" applyFont="1" applyFill="1" applyBorder="1" applyAlignment="1" applyProtection="1">
      <alignment horizontal="center"/>
      <protection hidden="1"/>
    </xf>
    <xf numFmtId="0" fontId="13" fillId="24" borderId="34" xfId="0" applyFont="1" applyFill="1" applyBorder="1" applyAlignment="1" applyProtection="1">
      <alignment horizontal="center"/>
      <protection hidden="1"/>
    </xf>
    <xf numFmtId="0" fontId="107" fillId="41" borderId="5" xfId="0" applyFont="1" applyFill="1" applyBorder="1" applyAlignment="1" applyProtection="1">
      <alignment horizontal="left"/>
      <protection hidden="1"/>
    </xf>
    <xf numFmtId="0" fontId="107" fillId="41" borderId="0" xfId="0" applyFont="1" applyFill="1" applyBorder="1" applyAlignment="1" applyProtection="1">
      <alignment horizontal="left"/>
      <protection hidden="1"/>
    </xf>
    <xf numFmtId="0" fontId="107" fillId="41" borderId="2" xfId="0" applyFont="1" applyFill="1" applyBorder="1" applyAlignment="1" applyProtection="1">
      <alignment horizontal="left"/>
      <protection hidden="1"/>
    </xf>
    <xf numFmtId="0" fontId="63" fillId="41" borderId="5" xfId="0" applyFont="1" applyFill="1" applyBorder="1" applyAlignment="1" applyProtection="1">
      <alignment horizontal="center"/>
      <protection hidden="1"/>
    </xf>
    <xf numFmtId="0" fontId="63" fillId="41" borderId="0" xfId="0" applyFont="1" applyFill="1" applyBorder="1" applyAlignment="1" applyProtection="1">
      <alignment horizontal="center"/>
      <protection hidden="1"/>
    </xf>
    <xf numFmtId="0" fontId="63" fillId="41" borderId="2" xfId="0" applyFont="1" applyFill="1" applyBorder="1" applyAlignment="1" applyProtection="1">
      <alignment horizontal="center"/>
      <protection hidden="1"/>
    </xf>
    <xf numFmtId="0" fontId="13" fillId="41" borderId="0" xfId="0" applyFont="1" applyFill="1" applyBorder="1" applyAlignment="1" applyProtection="1">
      <alignment horizontal="center"/>
      <protection hidden="1"/>
    </xf>
    <xf numFmtId="0" fontId="36" fillId="24" borderId="40" xfId="0" applyFont="1" applyFill="1" applyBorder="1" applyAlignment="1" applyProtection="1">
      <alignment horizontal="center"/>
      <protection locked="0"/>
    </xf>
    <xf numFmtId="0" fontId="36" fillId="24" borderId="35" xfId="0" applyFont="1" applyFill="1" applyBorder="1" applyAlignment="1" applyProtection="1">
      <alignment horizontal="center"/>
      <protection locked="0"/>
    </xf>
    <xf numFmtId="0" fontId="36" fillId="24" borderId="37" xfId="0" applyFont="1" applyFill="1" applyBorder="1" applyAlignment="1" applyProtection="1">
      <alignment horizontal="center"/>
      <protection locked="0"/>
    </xf>
    <xf numFmtId="0" fontId="5" fillId="24" borderId="40" xfId="0" applyFont="1" applyFill="1" applyBorder="1" applyAlignment="1" applyProtection="1">
      <alignment horizontal="center"/>
      <protection locked="0"/>
    </xf>
    <xf numFmtId="0" fontId="5" fillId="24" borderId="35" xfId="0" applyFont="1" applyFill="1" applyBorder="1" applyAlignment="1" applyProtection="1">
      <alignment horizontal="center"/>
      <protection locked="0"/>
    </xf>
    <xf numFmtId="0" fontId="5" fillId="24" borderId="37" xfId="0" applyFont="1" applyFill="1" applyBorder="1" applyAlignment="1" applyProtection="1">
      <alignment horizontal="center"/>
      <protection locked="0"/>
    </xf>
    <xf numFmtId="0" fontId="13" fillId="24" borderId="5" xfId="0" applyFont="1" applyFill="1" applyBorder="1" applyAlignment="1" applyProtection="1">
      <alignment horizontal="center"/>
      <protection hidden="1"/>
    </xf>
    <xf numFmtId="0" fontId="13" fillId="24" borderId="0" xfId="0" applyFont="1" applyFill="1" applyBorder="1" applyAlignment="1" applyProtection="1">
      <alignment horizontal="center"/>
      <protection hidden="1"/>
    </xf>
    <xf numFmtId="0" fontId="13" fillId="24" borderId="2" xfId="0" applyFont="1" applyFill="1" applyBorder="1" applyAlignment="1" applyProtection="1">
      <alignment horizontal="center"/>
      <protection hidden="1"/>
    </xf>
    <xf numFmtId="168" fontId="44" fillId="41" borderId="3" xfId="0" applyNumberFormat="1" applyFont="1" applyFill="1" applyBorder="1" applyAlignment="1" applyProtection="1">
      <alignment horizontal="left"/>
      <protection hidden="1"/>
    </xf>
    <xf numFmtId="0" fontId="95" fillId="41" borderId="0" xfId="0" applyFont="1" applyFill="1" applyBorder="1" applyAlignment="1" applyProtection="1">
      <alignment horizontal="center"/>
      <protection hidden="1"/>
    </xf>
    <xf numFmtId="0" fontId="95" fillId="41" borderId="2" xfId="0" applyFont="1" applyFill="1" applyBorder="1" applyAlignment="1" applyProtection="1">
      <alignment horizontal="center"/>
      <protection hidden="1"/>
    </xf>
    <xf numFmtId="0" fontId="5" fillId="41" borderId="0" xfId="0" applyFont="1" applyFill="1" applyBorder="1" applyAlignment="1" applyProtection="1">
      <alignment horizontal="left"/>
      <protection hidden="1"/>
    </xf>
    <xf numFmtId="168" fontId="13" fillId="41" borderId="0" xfId="0" applyNumberFormat="1" applyFont="1" applyFill="1" applyBorder="1" applyAlignment="1" applyProtection="1">
      <alignment horizontal="center"/>
      <protection hidden="1"/>
    </xf>
    <xf numFmtId="165" fontId="19" fillId="24" borderId="40" xfId="0" applyNumberFormat="1" applyFont="1" applyFill="1" applyBorder="1" applyAlignment="1" applyProtection="1">
      <alignment horizontal="center"/>
      <protection hidden="1"/>
    </xf>
    <xf numFmtId="0" fontId="19" fillId="24" borderId="35" xfId="0" applyNumberFormat="1" applyFont="1" applyFill="1" applyBorder="1" applyAlignment="1" applyProtection="1">
      <alignment horizontal="center"/>
      <protection hidden="1"/>
    </xf>
    <xf numFmtId="0" fontId="19" fillId="24" borderId="37" xfId="0" applyNumberFormat="1" applyFont="1" applyFill="1" applyBorder="1" applyAlignment="1" applyProtection="1">
      <alignment horizontal="center"/>
      <protection hidden="1"/>
    </xf>
    <xf numFmtId="0" fontId="56" fillId="41" borderId="0" xfId="2" applyFont="1" applyFill="1" applyBorder="1" applyAlignment="1" applyProtection="1">
      <alignment horizontal="left"/>
      <protection hidden="1"/>
    </xf>
    <xf numFmtId="0" fontId="36" fillId="24" borderId="40" xfId="0" applyFont="1" applyFill="1" applyBorder="1" applyAlignment="1" applyProtection="1">
      <alignment horizontal="left"/>
      <protection locked="0"/>
    </xf>
    <xf numFmtId="0" fontId="36" fillId="24" borderId="35" xfId="0" applyFont="1" applyFill="1" applyBorder="1" applyAlignment="1" applyProtection="1">
      <alignment horizontal="left"/>
      <protection locked="0"/>
    </xf>
    <xf numFmtId="0" fontId="36" fillId="24" borderId="37" xfId="0" applyFont="1" applyFill="1" applyBorder="1" applyAlignment="1" applyProtection="1">
      <alignment horizontal="left"/>
      <protection locked="0"/>
    </xf>
    <xf numFmtId="0" fontId="7" fillId="41" borderId="5" xfId="0" applyFont="1" applyFill="1" applyBorder="1" applyAlignment="1" applyProtection="1">
      <alignment horizontal="center"/>
      <protection hidden="1"/>
    </xf>
    <xf numFmtId="0" fontId="7" fillId="41" borderId="0" xfId="0" applyFont="1" applyFill="1" applyBorder="1" applyAlignment="1" applyProtection="1">
      <alignment horizontal="center"/>
      <protection hidden="1"/>
    </xf>
    <xf numFmtId="0" fontId="7" fillId="41" borderId="2" xfId="0" applyFont="1" applyFill="1" applyBorder="1" applyAlignment="1" applyProtection="1">
      <alignment horizontal="center"/>
      <protection hidden="1"/>
    </xf>
    <xf numFmtId="0" fontId="9" fillId="41" borderId="5" xfId="0" applyFont="1" applyFill="1" applyBorder="1" applyAlignment="1" applyProtection="1">
      <alignment horizontal="center"/>
      <protection hidden="1"/>
    </xf>
    <xf numFmtId="0" fontId="9" fillId="41" borderId="0" xfId="0" applyFont="1" applyFill="1" applyBorder="1" applyAlignment="1" applyProtection="1">
      <alignment horizontal="center"/>
      <protection hidden="1"/>
    </xf>
    <xf numFmtId="0" fontId="9" fillId="41" borderId="2" xfId="0" applyFont="1" applyFill="1" applyBorder="1" applyAlignment="1" applyProtection="1">
      <alignment horizontal="center"/>
      <protection hidden="1"/>
    </xf>
    <xf numFmtId="0" fontId="96" fillId="41" borderId="5" xfId="0" applyFont="1" applyFill="1" applyBorder="1" applyAlignment="1" applyProtection="1">
      <alignment horizontal="center"/>
      <protection hidden="1"/>
    </xf>
    <xf numFmtId="0" fontId="96" fillId="41" borderId="0" xfId="0" applyFont="1" applyFill="1" applyBorder="1" applyAlignment="1" applyProtection="1">
      <alignment horizontal="center"/>
      <protection hidden="1"/>
    </xf>
    <xf numFmtId="0" fontId="96" fillId="41" borderId="2" xfId="0" applyFont="1" applyFill="1" applyBorder="1" applyAlignment="1" applyProtection="1">
      <alignment horizontal="center"/>
      <protection hidden="1"/>
    </xf>
    <xf numFmtId="49" fontId="108" fillId="41" borderId="5" xfId="0" applyNumberFormat="1" applyFont="1" applyFill="1" applyBorder="1" applyAlignment="1" applyProtection="1">
      <alignment horizontal="center"/>
      <protection hidden="1"/>
    </xf>
    <xf numFmtId="49" fontId="108" fillId="41" borderId="0" xfId="0" applyNumberFormat="1" applyFont="1" applyFill="1" applyBorder="1" applyAlignment="1" applyProtection="1">
      <alignment horizontal="center"/>
      <protection hidden="1"/>
    </xf>
    <xf numFmtId="49" fontId="108" fillId="41" borderId="2" xfId="0" applyNumberFormat="1" applyFont="1" applyFill="1" applyBorder="1" applyAlignment="1" applyProtection="1">
      <alignment horizontal="center"/>
      <protection hidden="1"/>
    </xf>
    <xf numFmtId="14" fontId="36" fillId="24" borderId="40" xfId="0" applyNumberFormat="1" applyFont="1" applyFill="1" applyBorder="1" applyAlignment="1" applyProtection="1">
      <alignment horizontal="center"/>
      <protection locked="0"/>
    </xf>
    <xf numFmtId="14" fontId="36" fillId="24" borderId="35" xfId="0" applyNumberFormat="1" applyFont="1" applyFill="1" applyBorder="1" applyAlignment="1" applyProtection="1">
      <alignment horizontal="center"/>
      <protection locked="0"/>
    </xf>
    <xf numFmtId="0" fontId="15" fillId="41" borderId="0" xfId="0" applyFont="1" applyFill="1" applyBorder="1" applyAlignment="1" applyProtection="1">
      <alignment horizontal="center"/>
      <protection hidden="1"/>
    </xf>
    <xf numFmtId="0" fontId="19" fillId="7" borderId="32" xfId="0" applyFont="1" applyFill="1" applyBorder="1" applyAlignment="1" applyProtection="1">
      <alignment horizontal="center" vertical="center" wrapText="1"/>
      <protection hidden="1"/>
    </xf>
    <xf numFmtId="0" fontId="19" fillId="7" borderId="3" xfId="0" applyFont="1" applyFill="1" applyBorder="1" applyAlignment="1" applyProtection="1">
      <alignment horizontal="center" vertical="center" wrapText="1"/>
      <protection hidden="1"/>
    </xf>
    <xf numFmtId="0" fontId="19" fillId="7" borderId="4" xfId="0" applyFont="1" applyFill="1" applyBorder="1" applyAlignment="1" applyProtection="1">
      <alignment horizontal="center" vertical="center" wrapText="1"/>
      <protection hidden="1"/>
    </xf>
    <xf numFmtId="0" fontId="16" fillId="0" borderId="3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3" fillId="7" borderId="12" xfId="0" applyFont="1" applyFill="1" applyBorder="1" applyAlignment="1" applyProtection="1">
      <alignment horizontal="right"/>
      <protection hidden="1"/>
    </xf>
    <xf numFmtId="0" fontId="13" fillId="7" borderId="26" xfId="0" applyFont="1" applyFill="1" applyBorder="1" applyAlignment="1" applyProtection="1">
      <alignment horizontal="right"/>
      <protection hidden="1"/>
    </xf>
    <xf numFmtId="0" fontId="13" fillId="7" borderId="23" xfId="0" applyFont="1" applyFill="1" applyBorder="1" applyAlignment="1" applyProtection="1">
      <alignment horizontal="right"/>
      <protection hidden="1"/>
    </xf>
    <xf numFmtId="0" fontId="17" fillId="3" borderId="51" xfId="0" applyFont="1" applyFill="1" applyBorder="1" applyAlignment="1" applyProtection="1">
      <alignment horizontal="center"/>
      <protection hidden="1"/>
    </xf>
    <xf numFmtId="0" fontId="17" fillId="3" borderId="8" xfId="0" applyFont="1" applyFill="1" applyBorder="1" applyAlignment="1" applyProtection="1">
      <alignment horizontal="center"/>
      <protection hidden="1"/>
    </xf>
    <xf numFmtId="0" fontId="17" fillId="3" borderId="52" xfId="0" applyFont="1" applyFill="1" applyBorder="1" applyAlignment="1" applyProtection="1">
      <alignment horizontal="center"/>
      <protection hidden="1"/>
    </xf>
    <xf numFmtId="0" fontId="7" fillId="4" borderId="28" xfId="0" applyFont="1" applyFill="1" applyBorder="1" applyAlignment="1" applyProtection="1">
      <alignment horizontal="center"/>
      <protection hidden="1"/>
    </xf>
    <xf numFmtId="0" fontId="7" fillId="4" borderId="9" xfId="0" applyFont="1" applyFill="1" applyBorder="1" applyAlignment="1" applyProtection="1">
      <alignment horizontal="center"/>
      <protection hidden="1"/>
    </xf>
    <xf numFmtId="0" fontId="7" fillId="4" borderId="53" xfId="0" applyFont="1" applyFill="1" applyBorder="1" applyAlignment="1" applyProtection="1">
      <alignment horizontal="center"/>
      <protection hidden="1"/>
    </xf>
    <xf numFmtId="166" fontId="7" fillId="4" borderId="28" xfId="0" applyNumberFormat="1" applyFont="1" applyFill="1" applyBorder="1" applyAlignment="1" applyProtection="1">
      <alignment horizontal="center"/>
      <protection hidden="1"/>
    </xf>
    <xf numFmtId="166" fontId="7" fillId="4" borderId="9" xfId="0" applyNumberFormat="1" applyFont="1" applyFill="1" applyBorder="1" applyAlignment="1" applyProtection="1">
      <alignment horizontal="center"/>
      <protection hidden="1"/>
    </xf>
    <xf numFmtId="166" fontId="7" fillId="4" borderId="53" xfId="0" applyNumberFormat="1" applyFont="1" applyFill="1" applyBorder="1" applyAlignment="1" applyProtection="1">
      <alignment horizontal="center"/>
      <protection hidden="1"/>
    </xf>
    <xf numFmtId="0" fontId="17" fillId="9" borderId="28" xfId="0" applyFont="1" applyFill="1" applyBorder="1" applyAlignment="1" applyProtection="1">
      <alignment horizontal="center"/>
      <protection hidden="1"/>
    </xf>
    <xf numFmtId="0" fontId="17" fillId="9" borderId="9" xfId="0" applyFont="1" applyFill="1" applyBorder="1" applyAlignment="1" applyProtection="1">
      <alignment horizontal="center"/>
      <protection hidden="1"/>
    </xf>
    <xf numFmtId="0" fontId="17" fillId="9" borderId="53" xfId="0" applyFont="1" applyFill="1" applyBorder="1" applyAlignment="1" applyProtection="1">
      <alignment horizontal="center"/>
      <protection hidden="1"/>
    </xf>
    <xf numFmtId="0" fontId="9" fillId="4" borderId="21" xfId="0" applyFont="1" applyFill="1" applyBorder="1" applyAlignment="1" applyProtection="1">
      <alignment horizontal="center" vertical="center"/>
      <protection hidden="1"/>
    </xf>
    <xf numFmtId="0" fontId="9" fillId="4" borderId="22" xfId="0" applyFont="1" applyFill="1" applyBorder="1" applyAlignment="1" applyProtection="1">
      <alignment horizontal="center" vertical="center"/>
      <protection hidden="1"/>
    </xf>
    <xf numFmtId="0" fontId="9" fillId="4" borderId="7" xfId="0" applyFont="1" applyFill="1" applyBorder="1" applyAlignment="1" applyProtection="1">
      <alignment horizontal="center" vertical="center"/>
      <protection hidden="1"/>
    </xf>
    <xf numFmtId="0" fontId="5" fillId="0" borderId="49" xfId="0" applyFont="1" applyBorder="1" applyAlignment="1" applyProtection="1">
      <alignment horizontal="right"/>
      <protection hidden="1"/>
    </xf>
    <xf numFmtId="0" fontId="5" fillId="0" borderId="41" xfId="0" applyFont="1" applyBorder="1" applyAlignment="1" applyProtection="1">
      <alignment horizontal="right"/>
      <protection hidden="1"/>
    </xf>
    <xf numFmtId="0" fontId="17" fillId="20" borderId="51" xfId="0" applyFont="1" applyFill="1" applyBorder="1" applyAlignment="1" applyProtection="1">
      <alignment horizontal="center"/>
      <protection hidden="1"/>
    </xf>
    <xf numFmtId="0" fontId="17" fillId="20" borderId="8" xfId="0" applyFont="1" applyFill="1" applyBorder="1" applyAlignment="1" applyProtection="1">
      <alignment horizontal="center"/>
      <protection hidden="1"/>
    </xf>
    <xf numFmtId="0" fontId="17" fillId="20" borderId="54" xfId="0" applyFont="1" applyFill="1" applyBorder="1" applyAlignment="1" applyProtection="1">
      <alignment horizontal="center"/>
      <protection hidden="1"/>
    </xf>
    <xf numFmtId="166" fontId="45" fillId="21" borderId="30" xfId="0" applyNumberFormat="1" applyFont="1" applyFill="1" applyBorder="1" applyAlignment="1" applyProtection="1">
      <alignment horizontal="center"/>
      <protection hidden="1"/>
    </xf>
    <xf numFmtId="166" fontId="45" fillId="21" borderId="26" xfId="0" applyNumberFormat="1" applyFont="1" applyFill="1" applyBorder="1" applyAlignment="1" applyProtection="1">
      <alignment horizontal="center"/>
      <protection hidden="1"/>
    </xf>
    <xf numFmtId="0" fontId="9" fillId="4" borderId="15" xfId="0" applyFont="1" applyFill="1" applyBorder="1" applyAlignment="1" applyProtection="1">
      <alignment horizontal="center" vertical="center"/>
      <protection hidden="1"/>
    </xf>
    <xf numFmtId="0" fontId="9" fillId="4" borderId="18" xfId="0" applyFont="1" applyFill="1" applyBorder="1" applyAlignment="1" applyProtection="1">
      <alignment horizontal="center" vertical="center"/>
      <protection hidden="1"/>
    </xf>
    <xf numFmtId="0" fontId="9" fillId="4" borderId="25" xfId="0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3" fillId="0" borderId="13" xfId="0" applyFont="1" applyBorder="1" applyAlignment="1" applyProtection="1">
      <alignment horizontal="center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0" borderId="2" xfId="0" applyFont="1" applyBorder="1" applyAlignment="1" applyProtection="1">
      <alignment horizontal="left"/>
      <protection hidden="1"/>
    </xf>
    <xf numFmtId="0" fontId="7" fillId="25" borderId="12" xfId="0" applyFont="1" applyFill="1" applyBorder="1" applyAlignment="1" applyProtection="1">
      <alignment horizontal="center"/>
      <protection hidden="1"/>
    </xf>
    <xf numFmtId="0" fontId="7" fillId="25" borderId="26" xfId="0" applyFont="1" applyFill="1" applyBorder="1" applyAlignment="1" applyProtection="1">
      <alignment horizontal="center"/>
      <protection hidden="1"/>
    </xf>
    <xf numFmtId="0" fontId="7" fillId="25" borderId="23" xfId="0" applyFont="1" applyFill="1" applyBorder="1" applyAlignment="1" applyProtection="1">
      <alignment horizontal="center"/>
      <protection hidden="1"/>
    </xf>
    <xf numFmtId="0" fontId="122" fillId="25" borderId="13" xfId="2" applyFont="1" applyFill="1" applyBorder="1" applyAlignment="1" applyProtection="1">
      <alignment horizontal="center"/>
      <protection hidden="1"/>
    </xf>
    <xf numFmtId="0" fontId="122" fillId="25" borderId="0" xfId="2" applyFont="1" applyFill="1" applyBorder="1" applyAlignment="1" applyProtection="1">
      <alignment horizontal="center"/>
      <protection hidden="1"/>
    </xf>
    <xf numFmtId="0" fontId="122" fillId="25" borderId="11" xfId="2" applyFont="1" applyFill="1" applyBorder="1" applyAlignment="1" applyProtection="1">
      <alignment horizontal="center"/>
      <protection hidden="1"/>
    </xf>
    <xf numFmtId="0" fontId="5" fillId="0" borderId="19" xfId="0" applyFont="1" applyBorder="1" applyAlignment="1" applyProtection="1">
      <alignment horizontal="left"/>
      <protection hidden="1"/>
    </xf>
    <xf numFmtId="0" fontId="5" fillId="0" borderId="17" xfId="0" applyFont="1" applyBorder="1" applyAlignment="1" applyProtection="1">
      <alignment horizontal="left"/>
      <protection hidden="1"/>
    </xf>
    <xf numFmtId="0" fontId="51" fillId="0" borderId="0" xfId="0" applyFont="1" applyBorder="1" applyAlignment="1" applyProtection="1">
      <alignment horizontal="center"/>
      <protection hidden="1"/>
    </xf>
    <xf numFmtId="0" fontId="60" fillId="10" borderId="29" xfId="0" applyFont="1" applyFill="1" applyBorder="1" applyAlignment="1" applyProtection="1">
      <alignment horizontal="center"/>
      <protection hidden="1"/>
    </xf>
    <xf numFmtId="0" fontId="60" fillId="10" borderId="9" xfId="0" applyFont="1" applyFill="1" applyBorder="1" applyAlignment="1" applyProtection="1">
      <alignment horizontal="center"/>
      <protection hidden="1"/>
    </xf>
    <xf numFmtId="0" fontId="60" fillId="10" borderId="22" xfId="0" applyFont="1" applyFill="1" applyBorder="1" applyAlignment="1" applyProtection="1">
      <alignment horizontal="center"/>
      <protection hidden="1"/>
    </xf>
    <xf numFmtId="166" fontId="22" fillId="4" borderId="12" xfId="0" applyNumberFormat="1" applyFont="1" applyFill="1" applyBorder="1" applyAlignment="1" applyProtection="1">
      <alignment horizontal="center" vertical="center"/>
      <protection hidden="1"/>
    </xf>
    <xf numFmtId="166" fontId="22" fillId="4" borderId="26" xfId="0" applyNumberFormat="1" applyFont="1" applyFill="1" applyBorder="1" applyAlignment="1" applyProtection="1">
      <alignment horizontal="center" vertical="center"/>
      <protection hidden="1"/>
    </xf>
    <xf numFmtId="166" fontId="22" fillId="4" borderId="23" xfId="0" applyNumberFormat="1" applyFont="1" applyFill="1" applyBorder="1" applyAlignment="1" applyProtection="1">
      <alignment horizontal="center" vertical="center"/>
      <protection hidden="1"/>
    </xf>
    <xf numFmtId="166" fontId="22" fillId="4" borderId="29" xfId="0" applyNumberFormat="1" applyFont="1" applyFill="1" applyBorder="1" applyAlignment="1" applyProtection="1">
      <alignment horizontal="center" vertical="center"/>
      <protection hidden="1"/>
    </xf>
    <xf numFmtId="166" fontId="22" fillId="4" borderId="9" xfId="0" applyNumberFormat="1" applyFont="1" applyFill="1" applyBorder="1" applyAlignment="1" applyProtection="1">
      <alignment horizontal="center" vertical="center"/>
      <protection hidden="1"/>
    </xf>
    <xf numFmtId="166" fontId="22" fillId="4" borderId="22" xfId="0" applyNumberFormat="1" applyFont="1" applyFill="1" applyBorder="1" applyAlignment="1" applyProtection="1">
      <alignment horizontal="center" vertical="center"/>
      <protection hidden="1"/>
    </xf>
    <xf numFmtId="0" fontId="12" fillId="0" borderId="29" xfId="0" applyFont="1" applyBorder="1" applyAlignment="1" applyProtection="1">
      <alignment horizontal="left"/>
      <protection hidden="1"/>
    </xf>
    <xf numFmtId="0" fontId="12" fillId="0" borderId="22" xfId="0" applyFont="1" applyBorder="1" applyAlignment="1" applyProtection="1">
      <alignment horizontal="left"/>
      <protection hidden="1"/>
    </xf>
    <xf numFmtId="170" fontId="22" fillId="4" borderId="12" xfId="1" applyNumberFormat="1" applyFont="1" applyFill="1" applyBorder="1" applyAlignment="1" applyProtection="1">
      <alignment horizontal="center"/>
      <protection hidden="1"/>
    </xf>
    <xf numFmtId="170" fontId="22" fillId="4" borderId="26" xfId="1" applyNumberFormat="1" applyFont="1" applyFill="1" applyBorder="1" applyAlignment="1" applyProtection="1">
      <alignment horizontal="center"/>
      <protection hidden="1"/>
    </xf>
    <xf numFmtId="170" fontId="22" fillId="4" borderId="23" xfId="1" applyNumberFormat="1" applyFont="1" applyFill="1" applyBorder="1" applyAlignment="1" applyProtection="1">
      <alignment horizontal="center"/>
      <protection hidden="1"/>
    </xf>
    <xf numFmtId="0" fontId="7" fillId="7" borderId="9" xfId="0" applyFont="1" applyFill="1" applyBorder="1" applyAlignment="1" applyProtection="1">
      <alignment horizontal="right"/>
      <protection hidden="1"/>
    </xf>
    <xf numFmtId="0" fontId="7" fillId="7" borderId="22" xfId="0" applyFont="1" applyFill="1" applyBorder="1" applyAlignment="1" applyProtection="1">
      <alignment horizontal="right"/>
      <protection hidden="1"/>
    </xf>
    <xf numFmtId="0" fontId="61" fillId="4" borderId="13" xfId="0" applyFont="1" applyFill="1" applyBorder="1" applyAlignment="1" applyProtection="1">
      <alignment horizontal="center"/>
      <protection hidden="1"/>
    </xf>
    <xf numFmtId="0" fontId="61" fillId="4" borderId="0" xfId="0" applyFont="1" applyFill="1" applyBorder="1" applyAlignment="1" applyProtection="1">
      <alignment horizontal="center"/>
      <protection hidden="1"/>
    </xf>
    <xf numFmtId="0" fontId="61" fillId="4" borderId="11" xfId="0" applyFont="1" applyFill="1" applyBorder="1" applyAlignment="1" applyProtection="1">
      <alignment horizontal="center"/>
      <protection hidden="1"/>
    </xf>
    <xf numFmtId="0" fontId="61" fillId="4" borderId="19" xfId="0" applyFont="1" applyFill="1" applyBorder="1" applyAlignment="1" applyProtection="1">
      <alignment horizontal="center"/>
      <protection hidden="1"/>
    </xf>
    <xf numFmtId="0" fontId="61" fillId="4" borderId="17" xfId="0" applyFont="1" applyFill="1" applyBorder="1" applyAlignment="1" applyProtection="1">
      <alignment horizontal="center"/>
      <protection hidden="1"/>
    </xf>
    <xf numFmtId="0" fontId="61" fillId="4" borderId="18" xfId="0" applyFont="1" applyFill="1" applyBorder="1" applyAlignment="1" applyProtection="1">
      <alignment horizontal="center"/>
      <protection hidden="1"/>
    </xf>
    <xf numFmtId="170" fontId="50" fillId="4" borderId="19" xfId="0" applyNumberFormat="1" applyFont="1" applyFill="1" applyBorder="1" applyAlignment="1" applyProtection="1">
      <alignment horizontal="center"/>
      <protection hidden="1"/>
    </xf>
    <xf numFmtId="170" fontId="50" fillId="4" borderId="17" xfId="0" applyNumberFormat="1" applyFont="1" applyFill="1" applyBorder="1" applyAlignment="1" applyProtection="1">
      <alignment horizontal="center"/>
      <protection hidden="1"/>
    </xf>
    <xf numFmtId="170" fontId="50" fillId="4" borderId="18" xfId="0" applyNumberFormat="1" applyFont="1" applyFill="1" applyBorder="1" applyAlignment="1" applyProtection="1">
      <alignment horizontal="center"/>
      <protection hidden="1"/>
    </xf>
    <xf numFmtId="0" fontId="22" fillId="4" borderId="29" xfId="0" applyFont="1" applyFill="1" applyBorder="1" applyAlignment="1" applyProtection="1">
      <alignment horizontal="center" vertical="center"/>
      <protection hidden="1"/>
    </xf>
    <xf numFmtId="0" fontId="22" fillId="4" borderId="9" xfId="0" applyFont="1" applyFill="1" applyBorder="1" applyAlignment="1" applyProtection="1">
      <alignment horizontal="center" vertical="center"/>
      <protection hidden="1"/>
    </xf>
    <xf numFmtId="0" fontId="22" fillId="4" borderId="22" xfId="0" applyFont="1" applyFill="1" applyBorder="1" applyAlignment="1" applyProtection="1">
      <alignment horizontal="center" vertical="center"/>
      <protection hidden="1"/>
    </xf>
    <xf numFmtId="0" fontId="147" fillId="41" borderId="5" xfId="11" applyFont="1" applyFill="1" applyBorder="1" applyAlignment="1"/>
    <xf numFmtId="0" fontId="147" fillId="41" borderId="0" xfId="11" applyFont="1" applyFill="1" applyBorder="1" applyAlignment="1"/>
    <xf numFmtId="0" fontId="147" fillId="41" borderId="2" xfId="11" applyFont="1" applyFill="1" applyBorder="1" applyAlignment="1"/>
    <xf numFmtId="0" fontId="139" fillId="42" borderId="29" xfId="11" applyFont="1" applyFill="1" applyBorder="1" applyAlignment="1">
      <alignment horizontal="left" vertical="center"/>
    </xf>
    <xf numFmtId="0" fontId="139" fillId="42" borderId="22" xfId="11" applyFont="1" applyFill="1" applyBorder="1" applyAlignment="1">
      <alignment horizontal="left" vertical="center"/>
    </xf>
    <xf numFmtId="0" fontId="140" fillId="41" borderId="5" xfId="11" applyFont="1" applyFill="1" applyBorder="1" applyAlignment="1">
      <alignment horizontal="center"/>
    </xf>
    <xf numFmtId="0" fontId="140" fillId="41" borderId="0" xfId="11" applyFont="1" applyFill="1" applyBorder="1" applyAlignment="1">
      <alignment horizontal="center"/>
    </xf>
    <xf numFmtId="0" fontId="140" fillId="41" borderId="2" xfId="11" applyFont="1" applyFill="1" applyBorder="1" applyAlignment="1">
      <alignment horizontal="center"/>
    </xf>
    <xf numFmtId="0" fontId="141" fillId="41" borderId="5" xfId="11" applyFont="1" applyFill="1" applyBorder="1" applyAlignment="1">
      <alignment horizontal="center"/>
    </xf>
    <xf numFmtId="0" fontId="141" fillId="41" borderId="0" xfId="11" applyFont="1" applyFill="1" applyBorder="1" applyAlignment="1">
      <alignment horizontal="center"/>
    </xf>
    <xf numFmtId="0" fontId="141" fillId="41" borderId="2" xfId="11" applyFont="1" applyFill="1" applyBorder="1" applyAlignment="1">
      <alignment horizontal="center"/>
    </xf>
    <xf numFmtId="0" fontId="0" fillId="24" borderId="0" xfId="0" applyFill="1" applyBorder="1" applyAlignment="1" applyProtection="1">
      <alignment horizontal="center"/>
      <protection hidden="1"/>
    </xf>
    <xf numFmtId="0" fontId="0" fillId="24" borderId="11" xfId="0" applyFill="1" applyBorder="1" applyAlignment="1" applyProtection="1">
      <alignment horizontal="center"/>
      <protection hidden="1"/>
    </xf>
    <xf numFmtId="0" fontId="13" fillId="0" borderId="7" xfId="0" applyFont="1" applyBorder="1" applyAlignment="1" applyProtection="1">
      <alignment horizontal="center"/>
      <protection hidden="1"/>
    </xf>
    <xf numFmtId="166" fontId="0" fillId="0" borderId="7" xfId="0" applyNumberFormat="1" applyBorder="1" applyAlignment="1" applyProtection="1">
      <alignment horizontal="center"/>
      <protection hidden="1"/>
    </xf>
    <xf numFmtId="0" fontId="8" fillId="24" borderId="0" xfId="0" applyFont="1" applyFill="1" applyBorder="1" applyAlignment="1" applyProtection="1">
      <alignment horizontal="center"/>
      <protection hidden="1"/>
    </xf>
    <xf numFmtId="0" fontId="8" fillId="24" borderId="11" xfId="0" applyFont="1" applyFill="1" applyBorder="1" applyAlignment="1" applyProtection="1">
      <alignment horizontal="center"/>
      <protection hidden="1"/>
    </xf>
    <xf numFmtId="0" fontId="8" fillId="24" borderId="17" xfId="0" applyFont="1" applyFill="1" applyBorder="1" applyAlignment="1" applyProtection="1">
      <alignment horizontal="center"/>
      <protection hidden="1"/>
    </xf>
    <xf numFmtId="0" fontId="8" fillId="24" borderId="18" xfId="0" applyFont="1" applyFill="1" applyBorder="1" applyAlignment="1" applyProtection="1">
      <alignment horizontal="center"/>
      <protection hidden="1"/>
    </xf>
    <xf numFmtId="0" fontId="12" fillId="24" borderId="13" xfId="0" applyFont="1" applyFill="1" applyBorder="1" applyAlignment="1" applyProtection="1">
      <alignment horizontal="center"/>
      <protection hidden="1"/>
    </xf>
    <xf numFmtId="0" fontId="12" fillId="24" borderId="0" xfId="0" applyFont="1" applyFill="1" applyBorder="1" applyAlignment="1" applyProtection="1">
      <alignment horizontal="center"/>
      <protection hidden="1"/>
    </xf>
    <xf numFmtId="0" fontId="12" fillId="24" borderId="11" xfId="0" applyFont="1" applyFill="1" applyBorder="1" applyAlignment="1" applyProtection="1">
      <alignment horizontal="center"/>
      <protection hidden="1"/>
    </xf>
    <xf numFmtId="0" fontId="124" fillId="24" borderId="0" xfId="0" applyFont="1" applyFill="1" applyBorder="1" applyAlignment="1" applyProtection="1">
      <alignment horizontal="left" vertical="top"/>
      <protection hidden="1"/>
    </xf>
    <xf numFmtId="0" fontId="3" fillId="26" borderId="12" xfId="0" applyFont="1" applyFill="1" applyBorder="1" applyAlignment="1" applyProtection="1">
      <alignment horizontal="left"/>
      <protection hidden="1"/>
    </xf>
    <xf numFmtId="0" fontId="3" fillId="26" borderId="23" xfId="0" applyFont="1" applyFill="1" applyBorder="1" applyAlignment="1" applyProtection="1">
      <alignment horizontal="left"/>
      <protection hidden="1"/>
    </xf>
    <xf numFmtId="0" fontId="3" fillId="26" borderId="19" xfId="0" applyFont="1" applyFill="1" applyBorder="1" applyAlignment="1" applyProtection="1">
      <alignment horizontal="left"/>
      <protection hidden="1"/>
    </xf>
    <xf numFmtId="0" fontId="3" fillId="26" borderId="18" xfId="0" applyFont="1" applyFill="1" applyBorder="1" applyAlignment="1" applyProtection="1">
      <alignment horizontal="left"/>
      <protection hidden="1"/>
    </xf>
    <xf numFmtId="0" fontId="4" fillId="0" borderId="29" xfId="0" applyFont="1" applyBorder="1" applyAlignment="1" applyProtection="1">
      <alignment horizontal="left"/>
      <protection hidden="1"/>
    </xf>
    <xf numFmtId="0" fontId="4" fillId="0" borderId="22" xfId="0" applyFont="1" applyBorder="1" applyAlignment="1" applyProtection="1">
      <alignment horizontal="left"/>
      <protection hidden="1"/>
    </xf>
    <xf numFmtId="0" fontId="12" fillId="24" borderId="0" xfId="0" applyFont="1" applyFill="1" applyBorder="1" applyAlignment="1" applyProtection="1">
      <alignment horizontal="right"/>
      <protection hidden="1"/>
    </xf>
    <xf numFmtId="0" fontId="7" fillId="39" borderId="29" xfId="0" applyFont="1" applyFill="1" applyBorder="1" applyAlignment="1" applyProtection="1">
      <alignment horizontal="center"/>
      <protection hidden="1"/>
    </xf>
    <xf numFmtId="0" fontId="7" fillId="39" borderId="9" xfId="0" applyFont="1" applyFill="1" applyBorder="1" applyAlignment="1" applyProtection="1">
      <alignment horizontal="center"/>
      <protection hidden="1"/>
    </xf>
    <xf numFmtId="0" fontId="7" fillId="39" borderId="22" xfId="0" applyFont="1" applyFill="1" applyBorder="1" applyAlignment="1" applyProtection="1">
      <alignment horizontal="center"/>
      <protection hidden="1"/>
    </xf>
    <xf numFmtId="0" fontId="21" fillId="24" borderId="12" xfId="0" applyFont="1" applyFill="1" applyBorder="1" applyAlignment="1" applyProtection="1">
      <alignment horizontal="center"/>
      <protection hidden="1"/>
    </xf>
    <xf numFmtId="0" fontId="21" fillId="24" borderId="26" xfId="0" applyFont="1" applyFill="1" applyBorder="1" applyAlignment="1" applyProtection="1">
      <alignment horizontal="center"/>
      <protection hidden="1"/>
    </xf>
    <xf numFmtId="0" fontId="13" fillId="24" borderId="26" xfId="0" applyFont="1" applyFill="1" applyBorder="1" applyAlignment="1" applyProtection="1">
      <alignment horizontal="right"/>
      <protection hidden="1"/>
    </xf>
    <xf numFmtId="0" fontId="15" fillId="3" borderId="29" xfId="0" applyFont="1" applyFill="1" applyBorder="1" applyAlignment="1" applyProtection="1">
      <alignment horizontal="center" vertical="center"/>
      <protection hidden="1"/>
    </xf>
    <xf numFmtId="0" fontId="15" fillId="3" borderId="9" xfId="0" applyFont="1" applyFill="1" applyBorder="1" applyAlignment="1" applyProtection="1">
      <alignment horizontal="center" vertical="center"/>
      <protection hidden="1"/>
    </xf>
    <xf numFmtId="0" fontId="15" fillId="3" borderId="22" xfId="0" applyFont="1" applyFill="1" applyBorder="1" applyAlignment="1" applyProtection="1">
      <alignment horizontal="center" vertical="center"/>
      <protection hidden="1"/>
    </xf>
    <xf numFmtId="0" fontId="18" fillId="3" borderId="29" xfId="0" applyFont="1" applyFill="1" applyBorder="1" applyAlignment="1" applyProtection="1">
      <alignment horizontal="left"/>
      <protection hidden="1"/>
    </xf>
    <xf numFmtId="0" fontId="18" fillId="3" borderId="9" xfId="0" applyFont="1" applyFill="1" applyBorder="1" applyAlignment="1" applyProtection="1">
      <alignment horizontal="left"/>
      <protection hidden="1"/>
    </xf>
    <xf numFmtId="0" fontId="18" fillId="3" borderId="22" xfId="0" applyFont="1" applyFill="1" applyBorder="1" applyAlignment="1" applyProtection="1">
      <alignment horizontal="left"/>
      <protection hidden="1"/>
    </xf>
    <xf numFmtId="0" fontId="15" fillId="4" borderId="19" xfId="0" applyFont="1" applyFill="1" applyBorder="1" applyAlignment="1" applyProtection="1">
      <alignment horizontal="center"/>
      <protection hidden="1"/>
    </xf>
    <xf numFmtId="0" fontId="15" fillId="4" borderId="17" xfId="0" applyFont="1" applyFill="1" applyBorder="1" applyAlignment="1" applyProtection="1">
      <alignment horizontal="center"/>
      <protection hidden="1"/>
    </xf>
    <xf numFmtId="0" fontId="15" fillId="4" borderId="18" xfId="0" applyFont="1" applyFill="1" applyBorder="1" applyAlignment="1" applyProtection="1">
      <alignment horizontal="center"/>
      <protection hidden="1"/>
    </xf>
    <xf numFmtId="166" fontId="15" fillId="4" borderId="29" xfId="0" applyNumberFormat="1" applyFont="1" applyFill="1" applyBorder="1" applyAlignment="1" applyProtection="1">
      <alignment horizontal="center" vertical="center"/>
      <protection hidden="1"/>
    </xf>
    <xf numFmtId="166" fontId="15" fillId="4" borderId="9" xfId="0" applyNumberFormat="1" applyFont="1" applyFill="1" applyBorder="1" applyAlignment="1" applyProtection="1">
      <alignment horizontal="center" vertical="center"/>
      <protection hidden="1"/>
    </xf>
    <xf numFmtId="166" fontId="15" fillId="4" borderId="22" xfId="0" applyNumberFormat="1" applyFont="1" applyFill="1" applyBorder="1" applyAlignment="1" applyProtection="1">
      <alignment horizontal="center" vertical="center"/>
      <protection hidden="1"/>
    </xf>
    <xf numFmtId="166" fontId="73" fillId="3" borderId="29" xfId="0" applyNumberFormat="1" applyFont="1" applyFill="1" applyBorder="1" applyAlignment="1" applyProtection="1">
      <alignment horizontal="center" vertical="center"/>
      <protection hidden="1"/>
    </xf>
    <xf numFmtId="166" fontId="73" fillId="3" borderId="9" xfId="0" applyNumberFormat="1" applyFont="1" applyFill="1" applyBorder="1" applyAlignment="1" applyProtection="1">
      <alignment horizontal="center" vertical="center"/>
      <protection hidden="1"/>
    </xf>
    <xf numFmtId="166" fontId="73" fillId="3" borderId="22" xfId="0" applyNumberFormat="1" applyFont="1" applyFill="1" applyBorder="1" applyAlignment="1" applyProtection="1">
      <alignment horizontal="center" vertical="center"/>
      <protection hidden="1"/>
    </xf>
    <xf numFmtId="166" fontId="15" fillId="4" borderId="29" xfId="0" applyNumberFormat="1" applyFont="1" applyFill="1" applyBorder="1" applyAlignment="1" applyProtection="1">
      <alignment horizontal="center"/>
      <protection hidden="1"/>
    </xf>
    <xf numFmtId="166" fontId="15" fillId="4" borderId="9" xfId="0" applyNumberFormat="1" applyFont="1" applyFill="1" applyBorder="1" applyAlignment="1" applyProtection="1">
      <alignment horizontal="center"/>
      <protection hidden="1"/>
    </xf>
    <xf numFmtId="166" fontId="15" fillId="4" borderId="22" xfId="0" applyNumberFormat="1" applyFont="1" applyFill="1" applyBorder="1" applyAlignment="1" applyProtection="1">
      <alignment horizontal="center"/>
      <protection hidden="1"/>
    </xf>
    <xf numFmtId="0" fontId="15" fillId="4" borderId="29" xfId="0" applyFont="1" applyFill="1" applyBorder="1" applyAlignment="1" applyProtection="1">
      <alignment horizontal="center"/>
      <protection hidden="1"/>
    </xf>
    <xf numFmtId="0" fontId="15" fillId="4" borderId="9" xfId="0" applyFont="1" applyFill="1" applyBorder="1" applyAlignment="1" applyProtection="1">
      <alignment horizontal="center"/>
      <protection hidden="1"/>
    </xf>
    <xf numFmtId="0" fontId="15" fillId="4" borderId="22" xfId="0" applyFont="1" applyFill="1" applyBorder="1" applyAlignment="1" applyProtection="1">
      <alignment horizontal="center"/>
      <protection hidden="1"/>
    </xf>
    <xf numFmtId="0" fontId="130" fillId="24" borderId="21" xfId="8" applyFont="1" applyFill="1" applyBorder="1" applyAlignment="1" applyProtection="1">
      <alignment horizontal="center"/>
      <protection hidden="1"/>
    </xf>
    <xf numFmtId="0" fontId="129" fillId="24" borderId="7" xfId="8" applyFont="1" applyFill="1" applyBorder="1" applyAlignment="1" applyProtection="1">
      <alignment horizontal="center"/>
      <protection hidden="1"/>
    </xf>
    <xf numFmtId="0" fontId="129" fillId="24" borderId="31" xfId="8" applyFont="1" applyFill="1" applyBorder="1" applyAlignment="1" applyProtection="1">
      <alignment horizontal="center"/>
      <protection hidden="1"/>
    </xf>
    <xf numFmtId="0" fontId="104" fillId="24" borderId="0" xfId="8" applyFont="1" applyFill="1" applyBorder="1" applyAlignment="1" applyProtection="1">
      <alignment horizontal="center"/>
      <protection hidden="1"/>
    </xf>
    <xf numFmtId="0" fontId="125" fillId="24" borderId="0" xfId="8" applyFont="1" applyFill="1" applyBorder="1" applyAlignment="1" applyProtection="1">
      <alignment horizontal="center"/>
      <protection hidden="1"/>
    </xf>
    <xf numFmtId="0" fontId="129" fillId="24" borderId="21" xfId="8" applyFont="1" applyFill="1" applyBorder="1" applyAlignment="1" applyProtection="1">
      <alignment horizontal="center"/>
      <protection hidden="1"/>
    </xf>
    <xf numFmtId="0" fontId="134" fillId="7" borderId="5" xfId="8" applyFont="1" applyFill="1" applyBorder="1" applyAlignment="1" applyProtection="1">
      <alignment horizontal="center"/>
      <protection hidden="1"/>
    </xf>
    <xf numFmtId="0" fontId="134" fillId="7" borderId="0" xfId="8" applyFont="1" applyFill="1" applyBorder="1" applyAlignment="1" applyProtection="1">
      <alignment horizontal="center"/>
      <protection hidden="1"/>
    </xf>
    <xf numFmtId="0" fontId="134" fillId="7" borderId="2" xfId="8" applyFont="1" applyFill="1" applyBorder="1" applyAlignment="1" applyProtection="1">
      <alignment horizontal="center"/>
      <protection hidden="1"/>
    </xf>
    <xf numFmtId="0" fontId="135" fillId="7" borderId="0" xfId="8" applyFont="1" applyFill="1" applyBorder="1" applyAlignment="1" applyProtection="1">
      <alignment horizontal="center"/>
      <protection hidden="1"/>
    </xf>
    <xf numFmtId="0" fontId="127" fillId="40" borderId="35" xfId="8" applyFont="1" applyFill="1" applyBorder="1" applyAlignment="1" applyProtection="1">
      <alignment horizontal="center"/>
      <protection hidden="1"/>
    </xf>
    <xf numFmtId="0" fontId="127" fillId="40" borderId="81" xfId="8" applyFont="1" applyFill="1" applyBorder="1" applyAlignment="1" applyProtection="1">
      <alignment horizontal="center"/>
      <protection hidden="1"/>
    </xf>
    <xf numFmtId="0" fontId="133" fillId="7" borderId="0" xfId="8" applyFont="1" applyFill="1" applyBorder="1" applyAlignment="1" applyProtection="1">
      <alignment horizontal="center"/>
      <protection hidden="1"/>
    </xf>
    <xf numFmtId="0" fontId="133" fillId="7" borderId="0" xfId="8" applyFont="1" applyFill="1" applyBorder="1" applyAlignment="1" applyProtection="1">
      <alignment horizontal="left"/>
      <protection hidden="1"/>
    </xf>
    <xf numFmtId="0" fontId="133" fillId="0" borderId="0" xfId="8" applyFont="1" applyBorder="1" applyAlignment="1" applyProtection="1">
      <alignment horizontal="center"/>
      <protection hidden="1"/>
    </xf>
    <xf numFmtId="0" fontId="13" fillId="0" borderId="5" xfId="0" applyFont="1" applyBorder="1" applyAlignment="1" applyProtection="1">
      <alignment horizontal="center"/>
      <protection hidden="1"/>
    </xf>
    <xf numFmtId="0" fontId="13" fillId="0" borderId="0" xfId="0" applyFont="1" applyBorder="1" applyAlignment="1" applyProtection="1">
      <alignment horizontal="center"/>
      <protection hidden="1"/>
    </xf>
    <xf numFmtId="0" fontId="13" fillId="0" borderId="2" xfId="0" applyFont="1" applyBorder="1" applyAlignment="1" applyProtection="1">
      <alignment horizontal="center"/>
      <protection hidden="1"/>
    </xf>
    <xf numFmtId="0" fontId="15" fillId="30" borderId="29" xfId="0" applyFont="1" applyFill="1" applyBorder="1" applyAlignment="1" applyProtection="1">
      <alignment horizontal="center" vertical="center"/>
      <protection hidden="1"/>
    </xf>
    <xf numFmtId="0" fontId="15" fillId="30" borderId="9" xfId="0" applyFont="1" applyFill="1" applyBorder="1" applyAlignment="1" applyProtection="1">
      <alignment horizontal="center" vertical="center"/>
      <protection hidden="1"/>
    </xf>
    <xf numFmtId="0" fontId="15" fillId="30" borderId="22" xfId="0" applyFont="1" applyFill="1" applyBorder="1" applyAlignment="1" applyProtection="1">
      <alignment horizontal="center" vertical="center"/>
      <protection hidden="1"/>
    </xf>
    <xf numFmtId="0" fontId="32" fillId="32" borderId="28" xfId="0" applyFont="1" applyFill="1" applyBorder="1" applyAlignment="1" applyProtection="1">
      <alignment horizontal="center"/>
      <protection hidden="1"/>
    </xf>
    <xf numFmtId="0" fontId="32" fillId="32" borderId="9" xfId="0" applyFont="1" applyFill="1" applyBorder="1" applyAlignment="1" applyProtection="1">
      <alignment horizontal="center"/>
      <protection hidden="1"/>
    </xf>
    <xf numFmtId="0" fontId="32" fillId="32" borderId="53" xfId="0" applyFont="1" applyFill="1" applyBorder="1" applyAlignment="1" applyProtection="1">
      <alignment horizontal="center"/>
      <protection hidden="1"/>
    </xf>
    <xf numFmtId="0" fontId="19" fillId="32" borderId="21" xfId="0" applyFont="1" applyFill="1" applyBorder="1" applyAlignment="1" applyProtection="1">
      <alignment horizontal="center"/>
      <protection hidden="1"/>
    </xf>
    <xf numFmtId="0" fontId="32" fillId="32" borderId="7" xfId="0" applyFont="1" applyFill="1" applyBorder="1" applyAlignment="1" applyProtection="1">
      <alignment horizontal="center"/>
      <protection hidden="1"/>
    </xf>
    <xf numFmtId="0" fontId="32" fillId="32" borderId="31" xfId="0" applyFont="1" applyFill="1" applyBorder="1" applyAlignment="1" applyProtection="1">
      <alignment horizontal="center"/>
      <protection hidden="1"/>
    </xf>
    <xf numFmtId="0" fontId="99" fillId="32" borderId="21" xfId="0" applyFont="1" applyFill="1" applyBorder="1" applyAlignment="1" applyProtection="1">
      <alignment horizontal="center"/>
      <protection hidden="1"/>
    </xf>
    <xf numFmtId="0" fontId="99" fillId="32" borderId="7" xfId="0" applyFont="1" applyFill="1" applyBorder="1" applyAlignment="1" applyProtection="1">
      <alignment horizontal="center"/>
      <protection hidden="1"/>
    </xf>
    <xf numFmtId="0" fontId="99" fillId="32" borderId="31" xfId="0" applyFont="1" applyFill="1" applyBorder="1" applyAlignment="1" applyProtection="1">
      <alignment horizontal="center"/>
      <protection hidden="1"/>
    </xf>
    <xf numFmtId="0" fontId="15" fillId="32" borderId="35" xfId="0" applyFont="1" applyFill="1" applyBorder="1" applyAlignment="1" applyProtection="1">
      <alignment horizontal="center"/>
      <protection hidden="1"/>
    </xf>
    <xf numFmtId="0" fontId="15" fillId="32" borderId="37" xfId="0" applyFont="1" applyFill="1" applyBorder="1" applyAlignment="1" applyProtection="1">
      <alignment horizontal="center"/>
      <protection hidden="1"/>
    </xf>
    <xf numFmtId="0" fontId="13" fillId="32" borderId="35" xfId="0" applyFont="1" applyFill="1" applyBorder="1" applyAlignment="1" applyProtection="1">
      <alignment horizontal="center"/>
      <protection hidden="1"/>
    </xf>
    <xf numFmtId="0" fontId="8" fillId="24" borderId="72" xfId="0" applyFont="1" applyFill="1" applyBorder="1" applyAlignment="1" applyProtection="1">
      <alignment horizontal="center"/>
      <protection hidden="1"/>
    </xf>
    <xf numFmtId="0" fontId="8" fillId="24" borderId="35" xfId="0" applyFont="1" applyFill="1" applyBorder="1" applyAlignment="1" applyProtection="1">
      <alignment horizontal="center"/>
      <protection hidden="1"/>
    </xf>
    <xf numFmtId="0" fontId="8" fillId="24" borderId="71" xfId="0" applyFont="1" applyFill="1" applyBorder="1" applyAlignment="1" applyProtection="1">
      <alignment horizontal="center"/>
      <protection hidden="1"/>
    </xf>
    <xf numFmtId="0" fontId="13" fillId="0" borderId="49" xfId="4" applyFont="1" applyBorder="1" applyAlignment="1" applyProtection="1">
      <alignment horizontal="right"/>
      <protection hidden="1"/>
    </xf>
    <xf numFmtId="0" fontId="13" fillId="0" borderId="41" xfId="4" applyFont="1" applyBorder="1" applyAlignment="1" applyProtection="1">
      <alignment horizontal="right"/>
      <protection hidden="1"/>
    </xf>
    <xf numFmtId="0" fontId="7" fillId="3" borderId="40" xfId="0" applyFont="1" applyFill="1" applyBorder="1" applyAlignment="1" applyProtection="1">
      <alignment horizontal="center"/>
      <protection hidden="1"/>
    </xf>
    <xf numFmtId="0" fontId="7" fillId="3" borderId="35" xfId="0" applyFont="1" applyFill="1" applyBorder="1" applyAlignment="1" applyProtection="1">
      <alignment horizontal="center"/>
      <protection hidden="1"/>
    </xf>
    <xf numFmtId="0" fontId="7" fillId="3" borderId="37" xfId="0" applyFont="1" applyFill="1" applyBorder="1" applyAlignment="1" applyProtection="1">
      <alignment horizontal="center"/>
      <protection hidden="1"/>
    </xf>
    <xf numFmtId="0" fontId="25" fillId="21" borderId="40" xfId="0" applyFont="1" applyFill="1" applyBorder="1" applyAlignment="1" applyProtection="1">
      <alignment horizontal="center" vertical="center"/>
      <protection hidden="1"/>
    </xf>
    <xf numFmtId="0" fontId="25" fillId="21" borderId="35" xfId="0" applyFont="1" applyFill="1" applyBorder="1" applyAlignment="1" applyProtection="1">
      <alignment horizontal="center" vertical="center"/>
      <protection hidden="1"/>
    </xf>
    <xf numFmtId="0" fontId="25" fillId="21" borderId="37" xfId="0" applyFont="1" applyFill="1" applyBorder="1" applyAlignment="1" applyProtection="1">
      <alignment horizontal="center" vertical="center"/>
      <protection hidden="1"/>
    </xf>
    <xf numFmtId="0" fontId="82" fillId="25" borderId="33" xfId="0" applyFont="1" applyFill="1" applyBorder="1" applyAlignment="1" applyProtection="1">
      <alignment horizontal="center"/>
      <protection hidden="1"/>
    </xf>
    <xf numFmtId="0" fontId="81" fillId="25" borderId="6" xfId="0" applyFont="1" applyFill="1" applyBorder="1" applyAlignment="1" applyProtection="1">
      <alignment horizontal="center"/>
      <protection hidden="1"/>
    </xf>
    <xf numFmtId="0" fontId="81" fillId="25" borderId="35" xfId="0" applyFont="1" applyFill="1" applyBorder="1" applyAlignment="1" applyProtection="1">
      <alignment horizontal="center"/>
      <protection hidden="1"/>
    </xf>
    <xf numFmtId="0" fontId="81" fillId="25" borderId="34" xfId="0" applyFont="1" applyFill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86" fillId="24" borderId="32" xfId="0" applyFont="1" applyFill="1" applyBorder="1" applyAlignment="1" applyProtection="1">
      <alignment horizontal="center"/>
      <protection hidden="1"/>
    </xf>
    <xf numFmtId="0" fontId="86" fillId="24" borderId="3" xfId="0" applyFont="1" applyFill="1" applyBorder="1" applyAlignment="1" applyProtection="1">
      <alignment horizontal="center"/>
      <protection hidden="1"/>
    </xf>
    <xf numFmtId="0" fontId="86" fillId="24" borderId="4" xfId="0" applyFont="1" applyFill="1" applyBorder="1" applyAlignment="1" applyProtection="1">
      <alignment horizontal="center"/>
      <protection hidden="1"/>
    </xf>
    <xf numFmtId="0" fontId="86" fillId="24" borderId="5" xfId="0" applyFont="1" applyFill="1" applyBorder="1" applyAlignment="1" applyProtection="1">
      <alignment horizontal="center"/>
      <protection hidden="1"/>
    </xf>
    <xf numFmtId="0" fontId="86" fillId="24" borderId="0" xfId="0" applyFont="1" applyFill="1" applyBorder="1" applyAlignment="1" applyProtection="1">
      <alignment horizontal="center"/>
      <protection hidden="1"/>
    </xf>
    <xf numFmtId="0" fontId="86" fillId="24" borderId="2" xfId="0" applyFont="1" applyFill="1" applyBorder="1" applyAlignment="1" applyProtection="1">
      <alignment horizontal="center"/>
      <protection hidden="1"/>
    </xf>
    <xf numFmtId="0" fontId="14" fillId="26" borderId="19" xfId="0" applyFont="1" applyFill="1" applyBorder="1" applyAlignment="1" applyProtection="1">
      <alignment horizontal="center"/>
      <protection hidden="1"/>
    </xf>
    <xf numFmtId="0" fontId="0" fillId="26" borderId="17" xfId="0" applyFill="1" applyBorder="1" applyAlignment="1" applyProtection="1">
      <alignment horizontal="center"/>
      <protection hidden="1"/>
    </xf>
    <xf numFmtId="0" fontId="0" fillId="26" borderId="55" xfId="0" applyFill="1" applyBorder="1" applyAlignment="1" applyProtection="1">
      <alignment horizontal="center"/>
      <protection hidden="1"/>
    </xf>
    <xf numFmtId="0" fontId="4" fillId="26" borderId="9" xfId="0" applyFont="1" applyFill="1" applyBorder="1" applyAlignment="1" applyProtection="1">
      <alignment horizontal="center"/>
      <protection hidden="1"/>
    </xf>
    <xf numFmtId="0" fontId="4" fillId="26" borderId="22" xfId="0" applyFont="1" applyFill="1" applyBorder="1" applyAlignment="1" applyProtection="1">
      <alignment horizontal="center"/>
      <protection hidden="1"/>
    </xf>
    <xf numFmtId="0" fontId="14" fillId="36" borderId="0" xfId="0" applyFont="1" applyFill="1" applyBorder="1" applyAlignment="1" applyProtection="1">
      <alignment horizontal="center"/>
      <protection hidden="1"/>
    </xf>
    <xf numFmtId="0" fontId="0" fillId="36" borderId="0" xfId="0" applyFill="1" applyBorder="1" applyAlignment="1" applyProtection="1">
      <alignment horizontal="center"/>
      <protection hidden="1"/>
    </xf>
    <xf numFmtId="0" fontId="93" fillId="24" borderId="29" xfId="0" applyFont="1" applyFill="1" applyBorder="1" applyAlignment="1" applyProtection="1">
      <alignment horizontal="right"/>
      <protection hidden="1"/>
    </xf>
    <xf numFmtId="0" fontId="93" fillId="24" borderId="9" xfId="0" applyFont="1" applyFill="1" applyBorder="1" applyAlignment="1" applyProtection="1">
      <alignment horizontal="right"/>
      <protection hidden="1"/>
    </xf>
    <xf numFmtId="0" fontId="93" fillId="24" borderId="22" xfId="0" applyFont="1" applyFill="1" applyBorder="1" applyAlignment="1" applyProtection="1">
      <alignment horizontal="right"/>
      <protection hidden="1"/>
    </xf>
    <xf numFmtId="0" fontId="92" fillId="24" borderId="0" xfId="0" applyFont="1" applyFill="1" applyBorder="1" applyAlignment="1" applyProtection="1">
      <alignment horizontal="center"/>
      <protection hidden="1"/>
    </xf>
    <xf numFmtId="0" fontId="9" fillId="30" borderId="40" xfId="0" applyFont="1" applyFill="1" applyBorder="1" applyAlignment="1" applyProtection="1">
      <alignment horizontal="center"/>
      <protection hidden="1"/>
    </xf>
    <xf numFmtId="0" fontId="9" fillId="30" borderId="35" xfId="0" applyFont="1" applyFill="1" applyBorder="1" applyAlignment="1" applyProtection="1">
      <alignment horizontal="center"/>
      <protection hidden="1"/>
    </xf>
    <xf numFmtId="0" fontId="9" fillId="30" borderId="37" xfId="0" applyFont="1" applyFill="1" applyBorder="1" applyAlignment="1" applyProtection="1">
      <alignment horizontal="center"/>
      <protection hidden="1"/>
    </xf>
    <xf numFmtId="0" fontId="13" fillId="30" borderId="19" xfId="0" applyFont="1" applyFill="1" applyBorder="1" applyAlignment="1" applyProtection="1">
      <alignment horizontal="center"/>
      <protection hidden="1"/>
    </xf>
    <xf numFmtId="0" fontId="13" fillId="30" borderId="17" xfId="0" applyFont="1" applyFill="1" applyBorder="1" applyAlignment="1" applyProtection="1">
      <alignment horizontal="center"/>
      <protection hidden="1"/>
    </xf>
    <xf numFmtId="0" fontId="13" fillId="30" borderId="55" xfId="0" applyFont="1" applyFill="1" applyBorder="1" applyAlignment="1" applyProtection="1">
      <alignment horizontal="center"/>
      <protection hidden="1"/>
    </xf>
    <xf numFmtId="0" fontId="13" fillId="30" borderId="28" xfId="0" applyFont="1" applyFill="1" applyBorder="1" applyAlignment="1" applyProtection="1">
      <alignment horizontal="center"/>
      <protection hidden="1"/>
    </xf>
    <xf numFmtId="0" fontId="13" fillId="30" borderId="9" xfId="0" applyFont="1" applyFill="1" applyBorder="1" applyAlignment="1" applyProtection="1">
      <alignment horizontal="center"/>
      <protection hidden="1"/>
    </xf>
    <xf numFmtId="0" fontId="13" fillId="30" borderId="22" xfId="0" applyFont="1" applyFill="1" applyBorder="1" applyAlignment="1" applyProtection="1">
      <alignment horizontal="center"/>
      <protection hidden="1"/>
    </xf>
    <xf numFmtId="0" fontId="13" fillId="30" borderId="29" xfId="0" applyFont="1" applyFill="1" applyBorder="1" applyAlignment="1" applyProtection="1">
      <alignment horizontal="center"/>
      <protection hidden="1"/>
    </xf>
    <xf numFmtId="0" fontId="13" fillId="30" borderId="53" xfId="0" applyFont="1" applyFill="1" applyBorder="1" applyAlignment="1" applyProtection="1">
      <alignment horizontal="center"/>
      <protection hidden="1"/>
    </xf>
    <xf numFmtId="0" fontId="4" fillId="7" borderId="28" xfId="0" applyFont="1" applyFill="1" applyBorder="1" applyAlignment="1" applyProtection="1">
      <alignment horizontal="center"/>
      <protection hidden="1"/>
    </xf>
    <xf numFmtId="0" fontId="4" fillId="7" borderId="9" xfId="0" applyFont="1" applyFill="1" applyBorder="1" applyAlignment="1" applyProtection="1">
      <alignment horizontal="center"/>
      <protection hidden="1"/>
    </xf>
    <xf numFmtId="0" fontId="4" fillId="7" borderId="22" xfId="0" applyFont="1" applyFill="1" applyBorder="1" applyAlignment="1" applyProtection="1">
      <alignment horizontal="center"/>
      <protection hidden="1"/>
    </xf>
    <xf numFmtId="0" fontId="13" fillId="25" borderId="28" xfId="0" applyFont="1" applyFill="1" applyBorder="1" applyAlignment="1" applyProtection="1">
      <alignment horizontal="center"/>
      <protection hidden="1"/>
    </xf>
    <xf numFmtId="0" fontId="13" fillId="25" borderId="9" xfId="0" applyFont="1" applyFill="1" applyBorder="1" applyAlignment="1" applyProtection="1">
      <alignment horizontal="center"/>
      <protection hidden="1"/>
    </xf>
    <xf numFmtId="0" fontId="13" fillId="25" borderId="22" xfId="0" applyFont="1" applyFill="1" applyBorder="1" applyAlignment="1" applyProtection="1">
      <alignment horizontal="center"/>
      <protection hidden="1"/>
    </xf>
    <xf numFmtId="0" fontId="13" fillId="7" borderId="33" xfId="0" applyFont="1" applyFill="1" applyBorder="1" applyAlignment="1" applyProtection="1">
      <alignment horizontal="left"/>
      <protection hidden="1"/>
    </xf>
    <xf numFmtId="0" fontId="13" fillId="7" borderId="6" xfId="0" applyFont="1" applyFill="1" applyBorder="1" applyAlignment="1" applyProtection="1">
      <alignment horizontal="left"/>
      <protection hidden="1"/>
    </xf>
    <xf numFmtId="0" fontId="62" fillId="24" borderId="6" xfId="0" applyFont="1" applyFill="1" applyBorder="1" applyAlignment="1" applyProtection="1">
      <alignment horizontal="center" wrapText="1"/>
      <protection hidden="1"/>
    </xf>
    <xf numFmtId="0" fontId="62" fillId="24" borderId="73" xfId="0" applyFont="1" applyFill="1" applyBorder="1" applyAlignment="1" applyProtection="1">
      <alignment horizontal="center" wrapText="1"/>
      <protection hidden="1"/>
    </xf>
    <xf numFmtId="0" fontId="0" fillId="7" borderId="6" xfId="0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121" fillId="25" borderId="12" xfId="0" applyFont="1" applyFill="1" applyBorder="1" applyAlignment="1" applyProtection="1">
      <alignment horizontal="center"/>
      <protection hidden="1"/>
    </xf>
    <xf numFmtId="0" fontId="121" fillId="25" borderId="26" xfId="0" applyFont="1" applyFill="1" applyBorder="1" applyAlignment="1" applyProtection="1">
      <alignment horizontal="center"/>
      <protection hidden="1"/>
    </xf>
    <xf numFmtId="0" fontId="121" fillId="25" borderId="23" xfId="0" applyFont="1" applyFill="1" applyBorder="1" applyAlignment="1" applyProtection="1">
      <alignment horizontal="center"/>
      <protection hidden="1"/>
    </xf>
    <xf numFmtId="0" fontId="3" fillId="7" borderId="0" xfId="0" applyFont="1" applyFill="1" applyBorder="1" applyAlignment="1" applyProtection="1">
      <alignment horizontal="center"/>
      <protection hidden="1"/>
    </xf>
    <xf numFmtId="0" fontId="0" fillId="7" borderId="0" xfId="0" applyFill="1" applyBorder="1" applyAlignment="1" applyProtection="1">
      <alignment horizontal="center"/>
      <protection hidden="1"/>
    </xf>
    <xf numFmtId="0" fontId="3" fillId="7" borderId="6" xfId="0" applyFont="1" applyFill="1" applyBorder="1" applyAlignment="1" applyProtection="1">
      <alignment horizontal="center"/>
      <protection hidden="1"/>
    </xf>
    <xf numFmtId="0" fontId="13" fillId="0" borderId="33" xfId="0" applyFont="1" applyBorder="1" applyAlignment="1" applyProtection="1">
      <alignment horizontal="center"/>
      <protection hidden="1"/>
    </xf>
    <xf numFmtId="0" fontId="13" fillId="0" borderId="6" xfId="0" applyFont="1" applyBorder="1" applyAlignment="1" applyProtection="1">
      <alignment horizontal="center"/>
      <protection hidden="1"/>
    </xf>
    <xf numFmtId="0" fontId="13" fillId="22" borderId="5" xfId="0" applyFont="1" applyFill="1" applyBorder="1" applyAlignment="1">
      <alignment horizontal="center"/>
    </xf>
    <xf numFmtId="0" fontId="13" fillId="22" borderId="0" xfId="0" applyFont="1" applyFill="1" applyBorder="1" applyAlignment="1">
      <alignment horizontal="center"/>
    </xf>
    <xf numFmtId="0" fontId="13" fillId="22" borderId="2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0" xfId="0" applyFont="1" applyBorder="1" applyAlignment="1" applyProtection="1">
      <alignment horizontal="left"/>
      <protection hidden="1"/>
    </xf>
    <xf numFmtId="166" fontId="36" fillId="23" borderId="5" xfId="0" applyNumberFormat="1" applyFont="1" applyFill="1" applyBorder="1" applyAlignment="1" applyProtection="1">
      <alignment horizontal="center"/>
      <protection hidden="1"/>
    </xf>
    <xf numFmtId="166" fontId="36" fillId="23" borderId="0" xfId="0" applyNumberFormat="1" applyFont="1" applyFill="1" applyBorder="1" applyAlignment="1" applyProtection="1">
      <alignment horizontal="center"/>
      <protection hidden="1"/>
    </xf>
    <xf numFmtId="166" fontId="36" fillId="23" borderId="2" xfId="0" applyNumberFormat="1" applyFont="1" applyFill="1" applyBorder="1" applyAlignment="1" applyProtection="1">
      <alignment horizontal="center"/>
      <protection hidden="1"/>
    </xf>
    <xf numFmtId="166" fontId="49" fillId="23" borderId="5" xfId="0" applyNumberFormat="1" applyFont="1" applyFill="1" applyBorder="1" applyAlignment="1" applyProtection="1">
      <alignment horizontal="center"/>
      <protection hidden="1"/>
    </xf>
    <xf numFmtId="166" fontId="49" fillId="23" borderId="0" xfId="0" applyNumberFormat="1" applyFont="1" applyFill="1" applyBorder="1" applyAlignment="1" applyProtection="1">
      <alignment horizontal="center"/>
      <protection hidden="1"/>
    </xf>
    <xf numFmtId="166" fontId="49" fillId="23" borderId="2" xfId="0" applyNumberFormat="1" applyFont="1" applyFill="1" applyBorder="1" applyAlignment="1" applyProtection="1">
      <alignment horizontal="center"/>
      <protection hidden="1"/>
    </xf>
    <xf numFmtId="0" fontId="9" fillId="22" borderId="40" xfId="0" applyFont="1" applyFill="1" applyBorder="1" applyAlignment="1" applyProtection="1">
      <alignment horizontal="center"/>
      <protection hidden="1"/>
    </xf>
    <xf numFmtId="0" fontId="9" fillId="22" borderId="35" xfId="0" applyFont="1" applyFill="1" applyBorder="1" applyAlignment="1" applyProtection="1">
      <alignment horizontal="center"/>
      <protection hidden="1"/>
    </xf>
    <xf numFmtId="0" fontId="9" fillId="22" borderId="37" xfId="0" applyFont="1" applyFill="1" applyBorder="1" applyAlignment="1" applyProtection="1">
      <alignment horizontal="center"/>
      <protection hidden="1"/>
    </xf>
    <xf numFmtId="9" fontId="13" fillId="22" borderId="0" xfId="3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/>
    </xf>
    <xf numFmtId="0" fontId="71" fillId="0" borderId="2" xfId="0" applyFont="1" applyBorder="1" applyAlignment="1">
      <alignment horizontal="center" vertical="center"/>
    </xf>
    <xf numFmtId="169" fontId="14" fillId="23" borderId="5" xfId="0" applyNumberFormat="1" applyFont="1" applyFill="1" applyBorder="1" applyAlignment="1" applyProtection="1">
      <alignment horizontal="center"/>
      <protection hidden="1"/>
    </xf>
    <xf numFmtId="169" fontId="14" fillId="23" borderId="0" xfId="0" applyNumberFormat="1" applyFont="1" applyFill="1" applyBorder="1" applyAlignment="1" applyProtection="1">
      <alignment horizontal="center"/>
      <protection hidden="1"/>
    </xf>
    <xf numFmtId="169" fontId="14" fillId="23" borderId="2" xfId="0" applyNumberFormat="1" applyFont="1" applyFill="1" applyBorder="1" applyAlignment="1" applyProtection="1">
      <alignment horizontal="center"/>
      <protection hidden="1"/>
    </xf>
    <xf numFmtId="0" fontId="14" fillId="23" borderId="5" xfId="0" applyFont="1" applyFill="1" applyBorder="1" applyAlignment="1">
      <alignment horizontal="center"/>
    </xf>
    <xf numFmtId="0" fontId="14" fillId="23" borderId="0" xfId="0" applyFont="1" applyFill="1" applyBorder="1" applyAlignment="1">
      <alignment horizontal="center"/>
    </xf>
    <xf numFmtId="0" fontId="14" fillId="23" borderId="2" xfId="0" applyFont="1" applyFill="1" applyBorder="1" applyAlignment="1">
      <alignment horizontal="center"/>
    </xf>
    <xf numFmtId="0" fontId="73" fillId="23" borderId="35" xfId="0" applyFont="1" applyFill="1" applyBorder="1" applyAlignment="1" applyProtection="1">
      <alignment horizontal="center"/>
      <protection hidden="1"/>
    </xf>
    <xf numFmtId="0" fontId="73" fillId="23" borderId="37" xfId="0" applyFont="1" applyFill="1" applyBorder="1" applyAlignment="1" applyProtection="1">
      <alignment horizontal="center"/>
      <protection hidden="1"/>
    </xf>
    <xf numFmtId="0" fontId="0" fillId="22" borderId="0" xfId="0" applyFill="1" applyBorder="1" applyAlignment="1">
      <alignment horizont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 readingOrder="1"/>
    </xf>
    <xf numFmtId="0" fontId="72" fillId="0" borderId="0" xfId="0" applyFont="1" applyBorder="1" applyAlignment="1">
      <alignment horizontal="center" vertical="center"/>
    </xf>
    <xf numFmtId="0" fontId="72" fillId="0" borderId="2" xfId="0" applyFont="1" applyBorder="1" applyAlignment="1">
      <alignment horizontal="center" vertical="center"/>
    </xf>
    <xf numFmtId="0" fontId="74" fillId="0" borderId="0" xfId="0" applyFont="1" applyBorder="1" applyAlignment="1">
      <alignment horizontal="center" vertical="center"/>
    </xf>
    <xf numFmtId="0" fontId="74" fillId="0" borderId="2" xfId="0" applyFont="1" applyBorder="1" applyAlignment="1">
      <alignment horizontal="center" vertical="center"/>
    </xf>
    <xf numFmtId="9" fontId="13" fillId="22" borderId="0" xfId="3" applyFont="1" applyFill="1" applyBorder="1" applyAlignment="1">
      <alignment horizontal="center"/>
    </xf>
    <xf numFmtId="0" fontId="14" fillId="23" borderId="32" xfId="0" applyFont="1" applyFill="1" applyBorder="1" applyAlignment="1">
      <alignment horizontal="center"/>
    </xf>
    <xf numFmtId="0" fontId="14" fillId="23" borderId="3" xfId="0" applyFont="1" applyFill="1" applyBorder="1" applyAlignment="1">
      <alignment horizontal="center"/>
    </xf>
    <xf numFmtId="0" fontId="14" fillId="23" borderId="4" xfId="0" applyFont="1" applyFill="1" applyBorder="1" applyAlignment="1">
      <alignment horizontal="center"/>
    </xf>
    <xf numFmtId="0" fontId="13" fillId="7" borderId="0" xfId="0" applyFont="1" applyFill="1" applyBorder="1" applyAlignment="1" applyProtection="1">
      <alignment horizontal="left"/>
      <protection hidden="1"/>
    </xf>
    <xf numFmtId="0" fontId="63" fillId="7" borderId="33" xfId="0" applyFont="1" applyFill="1" applyBorder="1" applyAlignment="1" applyProtection="1">
      <alignment horizontal="center"/>
      <protection hidden="1"/>
    </xf>
    <xf numFmtId="0" fontId="63" fillId="7" borderId="6" xfId="0" applyFont="1" applyFill="1" applyBorder="1" applyAlignment="1" applyProtection="1">
      <alignment horizontal="center"/>
      <protection hidden="1"/>
    </xf>
    <xf numFmtId="0" fontId="63" fillId="7" borderId="34" xfId="0" applyFont="1" applyFill="1" applyBorder="1" applyAlignment="1" applyProtection="1">
      <alignment horizontal="center"/>
      <protection hidden="1"/>
    </xf>
    <xf numFmtId="0" fontId="13" fillId="22" borderId="0" xfId="0" applyFont="1" applyFill="1" applyBorder="1" applyAlignment="1">
      <alignment horizontal="right"/>
    </xf>
    <xf numFmtId="0" fontId="104" fillId="0" borderId="0" xfId="0" applyFont="1" applyAlignment="1" applyProtection="1">
      <alignment horizontal="center"/>
      <protection hidden="1"/>
    </xf>
    <xf numFmtId="0" fontId="15" fillId="0" borderId="35" xfId="0" applyFont="1" applyBorder="1" applyAlignment="1" applyProtection="1">
      <alignment horizontal="center"/>
      <protection hidden="1"/>
    </xf>
    <xf numFmtId="0" fontId="15" fillId="0" borderId="71" xfId="0" applyFont="1" applyBorder="1" applyAlignment="1" applyProtection="1">
      <alignment horizontal="center"/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16" fillId="7" borderId="40" xfId="0" applyFont="1" applyFill="1" applyBorder="1" applyAlignment="1" applyProtection="1">
      <alignment horizontal="center"/>
      <protection hidden="1"/>
    </xf>
    <xf numFmtId="0" fontId="16" fillId="7" borderId="35" xfId="0" applyFont="1" applyFill="1" applyBorder="1" applyAlignment="1" applyProtection="1">
      <alignment horizontal="center"/>
      <protection hidden="1"/>
    </xf>
    <xf numFmtId="0" fontId="16" fillId="7" borderId="37" xfId="0" applyFont="1" applyFill="1" applyBorder="1" applyAlignment="1" applyProtection="1">
      <alignment horizontal="center"/>
      <protection hidden="1"/>
    </xf>
    <xf numFmtId="0" fontId="22" fillId="0" borderId="0" xfId="0" applyFont="1" applyBorder="1" applyAlignment="1" applyProtection="1">
      <alignment horizontal="center"/>
      <protection hidden="1"/>
    </xf>
    <xf numFmtId="0" fontId="9" fillId="3" borderId="32" xfId="0" applyFont="1" applyFill="1" applyBorder="1" applyAlignment="1" applyProtection="1">
      <alignment horizontal="center"/>
      <protection hidden="1"/>
    </xf>
    <xf numFmtId="0" fontId="9" fillId="3" borderId="3" xfId="0" applyFont="1" applyFill="1" applyBorder="1" applyAlignment="1" applyProtection="1">
      <alignment horizontal="center"/>
      <protection hidden="1"/>
    </xf>
    <xf numFmtId="0" fontId="9" fillId="3" borderId="4" xfId="0" applyFont="1" applyFill="1" applyBorder="1" applyAlignment="1" applyProtection="1">
      <alignment horizontal="center"/>
      <protection hidden="1"/>
    </xf>
    <xf numFmtId="0" fontId="13" fillId="7" borderId="0" xfId="0" applyFont="1" applyFill="1" applyBorder="1" applyAlignment="1" applyProtection="1">
      <alignment horizontal="center"/>
      <protection hidden="1"/>
    </xf>
    <xf numFmtId="0" fontId="53" fillId="4" borderId="29" xfId="0" applyFont="1" applyFill="1" applyBorder="1" applyAlignment="1" applyProtection="1">
      <alignment horizontal="center"/>
      <protection hidden="1"/>
    </xf>
    <xf numFmtId="0" fontId="30" fillId="4" borderId="9" xfId="0" applyFont="1" applyFill="1" applyBorder="1" applyAlignment="1" applyProtection="1">
      <alignment horizontal="center"/>
      <protection hidden="1"/>
    </xf>
    <xf numFmtId="0" fontId="30" fillId="4" borderId="53" xfId="0" applyFont="1" applyFill="1" applyBorder="1" applyAlignment="1" applyProtection="1">
      <alignment horizontal="center"/>
      <protection hidden="1"/>
    </xf>
    <xf numFmtId="0" fontId="13" fillId="4" borderId="28" xfId="0" applyFont="1" applyFill="1" applyBorder="1" applyAlignment="1" applyProtection="1">
      <alignment horizontal="center"/>
      <protection hidden="1"/>
    </xf>
    <xf numFmtId="0" fontId="13" fillId="4" borderId="9" xfId="0" applyFont="1" applyFill="1" applyBorder="1" applyAlignment="1" applyProtection="1">
      <alignment horizontal="center"/>
      <protection hidden="1"/>
    </xf>
    <xf numFmtId="0" fontId="13" fillId="4" borderId="53" xfId="0" applyFont="1" applyFill="1" applyBorder="1" applyAlignment="1" applyProtection="1">
      <alignment horizontal="center"/>
      <protection hidden="1"/>
    </xf>
    <xf numFmtId="0" fontId="13" fillId="7" borderId="32" xfId="0" applyFont="1" applyFill="1" applyBorder="1" applyAlignment="1" applyProtection="1">
      <alignment horizontal="right"/>
      <protection hidden="1"/>
    </xf>
    <xf numFmtId="0" fontId="13" fillId="7" borderId="3" xfId="0" applyFont="1" applyFill="1" applyBorder="1" applyAlignment="1" applyProtection="1">
      <alignment horizontal="right"/>
      <protection hidden="1"/>
    </xf>
    <xf numFmtId="0" fontId="13" fillId="7" borderId="4" xfId="0" applyFont="1" applyFill="1" applyBorder="1" applyAlignment="1" applyProtection="1">
      <alignment horizontal="right"/>
      <protection hidden="1"/>
    </xf>
    <xf numFmtId="0" fontId="48" fillId="7" borderId="40" xfId="0" applyFont="1" applyFill="1" applyBorder="1" applyAlignment="1" applyProtection="1">
      <alignment horizontal="center"/>
      <protection hidden="1"/>
    </xf>
    <xf numFmtId="0" fontId="48" fillId="7" borderId="35" xfId="0" applyFont="1" applyFill="1" applyBorder="1" applyAlignment="1" applyProtection="1">
      <alignment horizontal="center"/>
      <protection hidden="1"/>
    </xf>
    <xf numFmtId="0" fontId="48" fillId="7" borderId="37" xfId="0" applyFont="1" applyFill="1" applyBorder="1" applyAlignment="1" applyProtection="1">
      <alignment horizontal="center"/>
      <protection hidden="1"/>
    </xf>
    <xf numFmtId="0" fontId="21" fillId="24" borderId="32" xfId="0" applyFont="1" applyFill="1" applyBorder="1" applyAlignment="1" applyProtection="1">
      <alignment horizontal="center"/>
      <protection hidden="1"/>
    </xf>
    <xf numFmtId="0" fontId="21" fillId="24" borderId="3" xfId="0" applyFont="1" applyFill="1" applyBorder="1" applyAlignment="1" applyProtection="1">
      <alignment horizontal="center"/>
      <protection hidden="1"/>
    </xf>
    <xf numFmtId="0" fontId="21" fillId="24" borderId="4" xfId="0" applyFont="1" applyFill="1" applyBorder="1" applyAlignment="1" applyProtection="1">
      <alignment horizontal="center"/>
      <protection hidden="1"/>
    </xf>
    <xf numFmtId="0" fontId="7" fillId="4" borderId="28" xfId="0" applyFont="1" applyFill="1" applyBorder="1" applyAlignment="1" applyProtection="1">
      <alignment horizontal="center" vertical="center"/>
      <protection hidden="1"/>
    </xf>
    <xf numFmtId="0" fontId="7" fillId="4" borderId="9" xfId="0" applyFont="1" applyFill="1" applyBorder="1" applyAlignment="1" applyProtection="1">
      <alignment horizontal="center" vertical="center"/>
      <protection hidden="1"/>
    </xf>
    <xf numFmtId="0" fontId="7" fillId="4" borderId="53" xfId="0" applyFont="1" applyFill="1" applyBorder="1" applyAlignment="1" applyProtection="1">
      <alignment horizontal="center" vertical="center"/>
      <protection hidden="1"/>
    </xf>
    <xf numFmtId="0" fontId="48" fillId="7" borderId="28" xfId="0" applyFont="1" applyFill="1" applyBorder="1" applyAlignment="1" applyProtection="1">
      <alignment horizontal="center" vertical="center"/>
      <protection hidden="1"/>
    </xf>
    <xf numFmtId="0" fontId="48" fillId="7" borderId="9" xfId="0" applyFont="1" applyFill="1" applyBorder="1" applyAlignment="1" applyProtection="1">
      <alignment horizontal="center" vertical="center"/>
      <protection hidden="1"/>
    </xf>
    <xf numFmtId="0" fontId="48" fillId="7" borderId="53" xfId="0" applyFont="1" applyFill="1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48" fillId="0" borderId="40" xfId="0" applyFont="1" applyBorder="1" applyAlignment="1" applyProtection="1">
      <alignment horizontal="center"/>
      <protection hidden="1"/>
    </xf>
    <xf numFmtId="0" fontId="48" fillId="0" borderId="35" xfId="0" applyFont="1" applyBorder="1" applyAlignment="1" applyProtection="1">
      <alignment horizontal="center"/>
      <protection hidden="1"/>
    </xf>
    <xf numFmtId="0" fontId="48" fillId="0" borderId="6" xfId="0" applyFont="1" applyBorder="1" applyAlignment="1" applyProtection="1">
      <alignment horizontal="center"/>
      <protection hidden="1"/>
    </xf>
    <xf numFmtId="0" fontId="48" fillId="0" borderId="37" xfId="0" applyFont="1" applyBorder="1" applyAlignment="1" applyProtection="1">
      <alignment horizontal="center"/>
      <protection hidden="1"/>
    </xf>
    <xf numFmtId="0" fontId="5" fillId="7" borderId="40" xfId="0" applyFont="1" applyFill="1" applyBorder="1" applyAlignment="1" applyProtection="1">
      <alignment horizontal="right"/>
      <protection hidden="1"/>
    </xf>
    <xf numFmtId="0" fontId="5" fillId="7" borderId="35" xfId="0" applyFont="1" applyFill="1" applyBorder="1" applyAlignment="1" applyProtection="1">
      <alignment horizontal="right"/>
      <protection hidden="1"/>
    </xf>
    <xf numFmtId="0" fontId="10" fillId="0" borderId="0" xfId="0" applyFont="1" applyAlignment="1" applyProtection="1">
      <alignment horizontal="center"/>
      <protection hidden="1"/>
    </xf>
    <xf numFmtId="0" fontId="9" fillId="3" borderId="51" xfId="0" applyFont="1" applyFill="1" applyBorder="1" applyAlignment="1" applyProtection="1">
      <alignment horizontal="center" vertical="center"/>
      <protection hidden="1"/>
    </xf>
    <xf numFmtId="0" fontId="9" fillId="3" borderId="8" xfId="0" applyFont="1" applyFill="1" applyBorder="1" applyAlignment="1" applyProtection="1">
      <alignment horizontal="center" vertical="center"/>
      <protection hidden="1"/>
    </xf>
    <xf numFmtId="0" fontId="9" fillId="3" borderId="52" xfId="0" applyFont="1" applyFill="1" applyBorder="1" applyAlignment="1" applyProtection="1">
      <alignment horizontal="center" vertical="center"/>
      <protection hidden="1"/>
    </xf>
    <xf numFmtId="0" fontId="10" fillId="0" borderId="0" xfId="0" applyFont="1" applyBorder="1" applyAlignment="1" applyProtection="1">
      <alignment horizontal="center"/>
      <protection hidden="1"/>
    </xf>
    <xf numFmtId="0" fontId="36" fillId="32" borderId="28" xfId="0" applyFont="1" applyFill="1" applyBorder="1" applyAlignment="1" applyProtection="1">
      <alignment horizontal="center"/>
      <protection hidden="1"/>
    </xf>
    <xf numFmtId="0" fontId="36" fillId="32" borderId="9" xfId="0" applyFont="1" applyFill="1" applyBorder="1" applyAlignment="1" applyProtection="1">
      <alignment horizontal="center"/>
      <protection hidden="1"/>
    </xf>
    <xf numFmtId="0" fontId="36" fillId="32" borderId="22" xfId="0" applyFont="1" applyFill="1" applyBorder="1" applyAlignment="1" applyProtection="1">
      <alignment horizontal="center"/>
      <protection hidden="1"/>
    </xf>
    <xf numFmtId="0" fontId="7" fillId="32" borderId="40" xfId="0" applyFont="1" applyFill="1" applyBorder="1" applyAlignment="1" applyProtection="1">
      <alignment horizontal="center"/>
      <protection hidden="1"/>
    </xf>
    <xf numFmtId="0" fontId="7" fillId="32" borderId="35" xfId="0" applyFont="1" applyFill="1" applyBorder="1" applyAlignment="1" applyProtection="1">
      <alignment horizontal="center"/>
      <protection hidden="1"/>
    </xf>
    <xf numFmtId="0" fontId="7" fillId="32" borderId="37" xfId="0" applyFont="1" applyFill="1" applyBorder="1" applyAlignment="1" applyProtection="1">
      <alignment horizontal="center"/>
      <protection hidden="1"/>
    </xf>
    <xf numFmtId="0" fontId="13" fillId="32" borderId="51" xfId="0" applyFont="1" applyFill="1" applyBorder="1" applyAlignment="1" applyProtection="1">
      <alignment horizontal="center"/>
      <protection hidden="1"/>
    </xf>
    <xf numFmtId="0" fontId="13" fillId="32" borderId="8" xfId="0" applyFont="1" applyFill="1" applyBorder="1" applyAlignment="1" applyProtection="1">
      <alignment horizontal="center"/>
      <protection hidden="1"/>
    </xf>
    <xf numFmtId="0" fontId="13" fillId="32" borderId="52" xfId="0" applyFont="1" applyFill="1" applyBorder="1" applyAlignment="1" applyProtection="1">
      <alignment horizontal="center"/>
      <protection hidden="1"/>
    </xf>
    <xf numFmtId="0" fontId="13" fillId="32" borderId="28" xfId="0" applyFont="1" applyFill="1" applyBorder="1" applyAlignment="1" applyProtection="1">
      <alignment horizontal="center"/>
      <protection hidden="1"/>
    </xf>
    <xf numFmtId="0" fontId="13" fillId="32" borderId="9" xfId="0" applyFont="1" applyFill="1" applyBorder="1" applyAlignment="1" applyProtection="1">
      <alignment horizontal="center"/>
      <protection hidden="1"/>
    </xf>
    <xf numFmtId="0" fontId="13" fillId="32" borderId="22" xfId="0" applyFont="1" applyFill="1" applyBorder="1" applyAlignment="1" applyProtection="1">
      <alignment horizontal="center"/>
      <protection hidden="1"/>
    </xf>
    <xf numFmtId="0" fontId="48" fillId="0" borderId="34" xfId="0" applyFont="1" applyBorder="1" applyAlignment="1" applyProtection="1">
      <alignment horizontal="center"/>
      <protection hidden="1"/>
    </xf>
    <xf numFmtId="0" fontId="13" fillId="32" borderId="53" xfId="0" applyFont="1" applyFill="1" applyBorder="1" applyAlignment="1" applyProtection="1">
      <alignment horizontal="center"/>
      <protection hidden="1"/>
    </xf>
    <xf numFmtId="0" fontId="5" fillId="7" borderId="62" xfId="0" applyFont="1" applyFill="1" applyBorder="1" applyAlignment="1" applyProtection="1">
      <alignment horizontal="center"/>
      <protection hidden="1"/>
    </xf>
    <xf numFmtId="0" fontId="110" fillId="32" borderId="28" xfId="0" applyFont="1" applyFill="1" applyBorder="1" applyAlignment="1" applyProtection="1">
      <alignment horizontal="center"/>
      <protection hidden="1"/>
    </xf>
    <xf numFmtId="0" fontId="111" fillId="32" borderId="9" xfId="0" applyFont="1" applyFill="1" applyBorder="1" applyAlignment="1" applyProtection="1">
      <alignment horizontal="center"/>
      <protection hidden="1"/>
    </xf>
    <xf numFmtId="0" fontId="111" fillId="32" borderId="53" xfId="0" applyFont="1" applyFill="1" applyBorder="1" applyAlignment="1" applyProtection="1">
      <alignment horizontal="center"/>
      <protection hidden="1"/>
    </xf>
    <xf numFmtId="0" fontId="13" fillId="0" borderId="9" xfId="0" applyFont="1" applyBorder="1" applyAlignment="1" applyProtection="1">
      <alignment horizontal="center"/>
      <protection hidden="1"/>
    </xf>
    <xf numFmtId="0" fontId="13" fillId="0" borderId="22" xfId="0" applyFont="1" applyBorder="1" applyAlignment="1" applyProtection="1">
      <alignment horizontal="center"/>
      <protection hidden="1"/>
    </xf>
    <xf numFmtId="0" fontId="96" fillId="0" borderId="0" xfId="0" applyFont="1" applyAlignment="1" applyProtection="1">
      <alignment horizontal="center"/>
      <protection hidden="1"/>
    </xf>
    <xf numFmtId="0" fontId="7" fillId="32" borderId="29" xfId="0" applyFont="1" applyFill="1" applyBorder="1" applyAlignment="1" applyProtection="1">
      <alignment horizontal="center"/>
      <protection hidden="1"/>
    </xf>
    <xf numFmtId="0" fontId="7" fillId="32" borderId="9" xfId="0" applyFont="1" applyFill="1" applyBorder="1" applyAlignment="1" applyProtection="1">
      <alignment horizontal="center"/>
      <protection hidden="1"/>
    </xf>
    <xf numFmtId="0" fontId="7" fillId="32" borderId="22" xfId="0" applyFont="1" applyFill="1" applyBorder="1" applyAlignment="1" applyProtection="1">
      <alignment horizontal="center"/>
      <protection hidden="1"/>
    </xf>
    <xf numFmtId="0" fontId="21" fillId="7" borderId="40" xfId="0" applyFont="1" applyFill="1" applyBorder="1" applyAlignment="1" applyProtection="1">
      <alignment horizontal="center"/>
      <protection hidden="1"/>
    </xf>
    <xf numFmtId="0" fontId="21" fillId="7" borderId="35" xfId="0" applyFont="1" applyFill="1" applyBorder="1" applyAlignment="1" applyProtection="1">
      <alignment horizontal="center"/>
      <protection hidden="1"/>
    </xf>
    <xf numFmtId="0" fontId="21" fillId="7" borderId="37" xfId="0" applyFont="1" applyFill="1" applyBorder="1" applyAlignment="1" applyProtection="1">
      <alignment horizontal="center"/>
      <protection hidden="1"/>
    </xf>
    <xf numFmtId="0" fontId="5" fillId="7" borderId="35" xfId="0" applyFont="1" applyFill="1" applyBorder="1" applyAlignment="1" applyProtection="1">
      <alignment horizontal="center"/>
      <protection hidden="1"/>
    </xf>
    <xf numFmtId="0" fontId="11" fillId="7" borderId="40" xfId="0" applyFont="1" applyFill="1" applyBorder="1" applyAlignment="1" applyProtection="1">
      <alignment horizontal="center"/>
      <protection hidden="1"/>
    </xf>
    <xf numFmtId="0" fontId="11" fillId="7" borderId="35" xfId="0" applyFont="1" applyFill="1" applyBorder="1" applyAlignment="1" applyProtection="1">
      <alignment horizontal="center"/>
      <protection hidden="1"/>
    </xf>
    <xf numFmtId="0" fontId="11" fillId="7" borderId="37" xfId="0" applyFont="1" applyFill="1" applyBorder="1" applyAlignment="1" applyProtection="1">
      <alignment horizontal="center"/>
      <protection hidden="1"/>
    </xf>
    <xf numFmtId="0" fontId="9" fillId="3" borderId="40" xfId="0" applyFont="1" applyFill="1" applyBorder="1" applyAlignment="1" applyProtection="1">
      <alignment horizontal="center"/>
      <protection hidden="1"/>
    </xf>
    <xf numFmtId="0" fontId="9" fillId="3" borderId="35" xfId="0" applyFont="1" applyFill="1" applyBorder="1" applyAlignment="1" applyProtection="1">
      <alignment horizontal="center"/>
      <protection hidden="1"/>
    </xf>
    <xf numFmtId="0" fontId="9" fillId="3" borderId="37" xfId="0" applyFont="1" applyFill="1" applyBorder="1" applyAlignment="1" applyProtection="1">
      <alignment horizontal="center"/>
      <protection hidden="1"/>
    </xf>
    <xf numFmtId="0" fontId="13" fillId="7" borderId="0" xfId="0" applyFont="1" applyFill="1" applyAlignment="1" applyProtection="1">
      <alignment horizontal="center"/>
      <protection hidden="1"/>
    </xf>
    <xf numFmtId="0" fontId="48" fillId="0" borderId="5" xfId="0" applyFont="1" applyBorder="1" applyAlignment="1" applyProtection="1">
      <alignment horizontal="center"/>
      <protection hidden="1"/>
    </xf>
    <xf numFmtId="0" fontId="48" fillId="0" borderId="0" xfId="0" applyFont="1" applyBorder="1" applyAlignment="1" applyProtection="1">
      <alignment horizontal="center"/>
      <protection hidden="1"/>
    </xf>
    <xf numFmtId="0" fontId="48" fillId="0" borderId="2" xfId="0" applyFont="1" applyBorder="1" applyAlignment="1" applyProtection="1">
      <alignment horizontal="center"/>
      <protection hidden="1"/>
    </xf>
    <xf numFmtId="167" fontId="22" fillId="0" borderId="0" xfId="0" applyNumberFormat="1" applyFont="1" applyAlignment="1" applyProtection="1">
      <alignment horizontal="center"/>
      <protection hidden="1"/>
    </xf>
    <xf numFmtId="0" fontId="13" fillId="4" borderId="22" xfId="0" applyFont="1" applyFill="1" applyBorder="1" applyAlignment="1" applyProtection="1">
      <alignment horizontal="center"/>
      <protection hidden="1"/>
    </xf>
    <xf numFmtId="0" fontId="37" fillId="4" borderId="29" xfId="0" applyFont="1" applyFill="1" applyBorder="1" applyAlignment="1" applyProtection="1">
      <alignment horizontal="center" vertical="center"/>
      <protection hidden="1"/>
    </xf>
    <xf numFmtId="0" fontId="37" fillId="4" borderId="9" xfId="0" applyFont="1" applyFill="1" applyBorder="1" applyAlignment="1" applyProtection="1">
      <alignment horizontal="center" vertical="center"/>
      <protection hidden="1"/>
    </xf>
    <xf numFmtId="0" fontId="37" fillId="4" borderId="26" xfId="0" applyFont="1" applyFill="1" applyBorder="1" applyAlignment="1" applyProtection="1">
      <alignment horizontal="center" vertical="center"/>
      <protection hidden="1"/>
    </xf>
    <xf numFmtId="0" fontId="37" fillId="4" borderId="56" xfId="0" applyFont="1" applyFill="1" applyBorder="1" applyAlignment="1" applyProtection="1">
      <alignment horizontal="center" vertical="center"/>
      <protection hidden="1"/>
    </xf>
    <xf numFmtId="0" fontId="13" fillId="4" borderId="29" xfId="0" applyFont="1" applyFill="1" applyBorder="1" applyAlignment="1" applyProtection="1">
      <alignment horizontal="center"/>
      <protection hidden="1"/>
    </xf>
    <xf numFmtId="0" fontId="13" fillId="4" borderId="17" xfId="0" applyFont="1" applyFill="1" applyBorder="1" applyAlignment="1" applyProtection="1">
      <alignment horizontal="center"/>
      <protection hidden="1"/>
    </xf>
  </cellXfs>
  <cellStyles count="13">
    <cellStyle name="Currency" xfId="1" builtinId="4"/>
    <cellStyle name="Currency 2" xfId="5"/>
    <cellStyle name="Currency 2 2" xfId="10"/>
    <cellStyle name="Currency 3" xfId="7"/>
    <cellStyle name="Currency 4" xfId="12"/>
    <cellStyle name="Hyperlink" xfId="2" builtinId="8"/>
    <cellStyle name="Normal" xfId="0" builtinId="0"/>
    <cellStyle name="Normal 2" xfId="4"/>
    <cellStyle name="Normal 2 2" xfId="8"/>
    <cellStyle name="Normal 3" xfId="6"/>
    <cellStyle name="Normal 4" xfId="11"/>
    <cellStyle name="Percent" xfId="3" builtinId="5"/>
    <cellStyle name="Percent 2" xfId="9"/>
  </cellStyles>
  <dxfs count="0"/>
  <tableStyles count="0" defaultTableStyle="TableStyleMedium9" defaultPivotStyle="PivotStyleLight16"/>
  <colors>
    <mruColors>
      <color rgb="FF00D6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theme" Target="theme/theme1.xml"/><Relationship Id="rId23" Type="http://schemas.openxmlformats.org/officeDocument/2006/relationships/styles" Target="styles.xml"/><Relationship Id="rId24" Type="http://schemas.openxmlformats.org/officeDocument/2006/relationships/sharedStrings" Target="sharedStrings.xml"/><Relationship Id="rId25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5.jpeg"/><Relationship Id="rId4" Type="http://schemas.openxmlformats.org/officeDocument/2006/relationships/image" Target="../media/image96.jpeg"/><Relationship Id="rId5" Type="http://schemas.openxmlformats.org/officeDocument/2006/relationships/image" Target="../media/image97.jpeg"/><Relationship Id="rId1" Type="http://schemas.openxmlformats.org/officeDocument/2006/relationships/image" Target="../media/image93.jpeg"/><Relationship Id="rId2" Type="http://schemas.openxmlformats.org/officeDocument/2006/relationships/image" Target="../media/image9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8.png"/></Relationships>
</file>

<file path=xl/drawings/_rels/drawing12.xml.rels><?xml version="1.0" encoding="UTF-8" standalone="yes"?>
<Relationships xmlns="http://schemas.openxmlformats.org/package/2006/relationships"><Relationship Id="rId11" Type="http://schemas.openxmlformats.org/officeDocument/2006/relationships/image" Target="../media/image109.jpeg"/><Relationship Id="rId12" Type="http://schemas.openxmlformats.org/officeDocument/2006/relationships/image" Target="../media/image110.png"/><Relationship Id="rId13" Type="http://schemas.openxmlformats.org/officeDocument/2006/relationships/image" Target="../media/image111.jpeg"/><Relationship Id="rId1" Type="http://schemas.openxmlformats.org/officeDocument/2006/relationships/image" Target="../media/image99.png"/><Relationship Id="rId2" Type="http://schemas.openxmlformats.org/officeDocument/2006/relationships/image" Target="../media/image100.png"/><Relationship Id="rId3" Type="http://schemas.openxmlformats.org/officeDocument/2006/relationships/image" Target="../media/image101.png"/><Relationship Id="rId4" Type="http://schemas.openxmlformats.org/officeDocument/2006/relationships/image" Target="../media/image102.png"/><Relationship Id="rId5" Type="http://schemas.openxmlformats.org/officeDocument/2006/relationships/image" Target="../media/image103.png"/><Relationship Id="rId6" Type="http://schemas.openxmlformats.org/officeDocument/2006/relationships/image" Target="../media/image104.png"/><Relationship Id="rId7" Type="http://schemas.openxmlformats.org/officeDocument/2006/relationships/image" Target="../media/image105.png"/><Relationship Id="rId8" Type="http://schemas.openxmlformats.org/officeDocument/2006/relationships/image" Target="../media/image106.png"/><Relationship Id="rId9" Type="http://schemas.openxmlformats.org/officeDocument/2006/relationships/image" Target="../media/image107.png"/><Relationship Id="rId10" Type="http://schemas.openxmlformats.org/officeDocument/2006/relationships/image" Target="../media/image108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4.jpeg"/><Relationship Id="rId4" Type="http://schemas.openxmlformats.org/officeDocument/2006/relationships/image" Target="../media/image115.jpeg"/><Relationship Id="rId5" Type="http://schemas.openxmlformats.org/officeDocument/2006/relationships/image" Target="../media/image116.jpeg"/><Relationship Id="rId6" Type="http://schemas.openxmlformats.org/officeDocument/2006/relationships/image" Target="../media/image117.jpeg"/><Relationship Id="rId7" Type="http://schemas.openxmlformats.org/officeDocument/2006/relationships/image" Target="../media/image118.jpeg"/><Relationship Id="rId8" Type="http://schemas.openxmlformats.org/officeDocument/2006/relationships/image" Target="../media/image119.jpeg"/><Relationship Id="rId9" Type="http://schemas.openxmlformats.org/officeDocument/2006/relationships/image" Target="../media/image120.jpeg"/><Relationship Id="rId10" Type="http://schemas.openxmlformats.org/officeDocument/2006/relationships/image" Target="../media/image121.jpeg"/><Relationship Id="rId11" Type="http://schemas.openxmlformats.org/officeDocument/2006/relationships/image" Target="../media/image122.png"/><Relationship Id="rId1" Type="http://schemas.openxmlformats.org/officeDocument/2006/relationships/image" Target="../media/image112.jpeg"/><Relationship Id="rId2" Type="http://schemas.openxmlformats.org/officeDocument/2006/relationships/image" Target="../media/image11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3.jpeg"/></Relationships>
</file>

<file path=xl/drawings/_rels/drawing15.xml.rels><?xml version="1.0" encoding="UTF-8" standalone="yes"?>
<Relationships xmlns="http://schemas.openxmlformats.org/package/2006/relationships"><Relationship Id="rId11" Type="http://schemas.openxmlformats.org/officeDocument/2006/relationships/image" Target="../media/image134.png"/><Relationship Id="rId12" Type="http://schemas.openxmlformats.org/officeDocument/2006/relationships/image" Target="../media/image135.png"/><Relationship Id="rId13" Type="http://schemas.openxmlformats.org/officeDocument/2006/relationships/image" Target="../media/image136.jpeg"/><Relationship Id="rId14" Type="http://schemas.openxmlformats.org/officeDocument/2006/relationships/image" Target="../media/image137.png"/><Relationship Id="rId1" Type="http://schemas.openxmlformats.org/officeDocument/2006/relationships/image" Target="../media/image124.png"/><Relationship Id="rId2" Type="http://schemas.openxmlformats.org/officeDocument/2006/relationships/image" Target="../media/image125.png"/><Relationship Id="rId3" Type="http://schemas.openxmlformats.org/officeDocument/2006/relationships/image" Target="../media/image126.png"/><Relationship Id="rId4" Type="http://schemas.openxmlformats.org/officeDocument/2006/relationships/image" Target="../media/image127.png"/><Relationship Id="rId5" Type="http://schemas.openxmlformats.org/officeDocument/2006/relationships/image" Target="../media/image128.png"/><Relationship Id="rId6" Type="http://schemas.openxmlformats.org/officeDocument/2006/relationships/image" Target="../media/image129.png"/><Relationship Id="rId7" Type="http://schemas.openxmlformats.org/officeDocument/2006/relationships/image" Target="../media/image130.png"/><Relationship Id="rId8" Type="http://schemas.openxmlformats.org/officeDocument/2006/relationships/image" Target="../media/image131.png"/><Relationship Id="rId9" Type="http://schemas.openxmlformats.org/officeDocument/2006/relationships/image" Target="../media/image132.png"/><Relationship Id="rId10" Type="http://schemas.openxmlformats.org/officeDocument/2006/relationships/image" Target="../media/image13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0.png"/><Relationship Id="rId4" Type="http://schemas.openxmlformats.org/officeDocument/2006/relationships/image" Target="../media/image141.png"/><Relationship Id="rId5" Type="http://schemas.openxmlformats.org/officeDocument/2006/relationships/image" Target="../media/image142.png"/><Relationship Id="rId1" Type="http://schemas.openxmlformats.org/officeDocument/2006/relationships/image" Target="../media/image138.png"/><Relationship Id="rId2" Type="http://schemas.openxmlformats.org/officeDocument/2006/relationships/image" Target="../media/image13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4" Type="http://schemas.openxmlformats.org/officeDocument/2006/relationships/image" Target="../media/image6.png"/><Relationship Id="rId5" Type="http://schemas.openxmlformats.org/officeDocument/2006/relationships/image" Target="../media/image7.png"/><Relationship Id="rId6" Type="http://schemas.openxmlformats.org/officeDocument/2006/relationships/image" Target="../media/image8.jpeg"/><Relationship Id="rId7" Type="http://schemas.openxmlformats.org/officeDocument/2006/relationships/image" Target="../media/image9.jpeg"/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4" Type="http://schemas.openxmlformats.org/officeDocument/2006/relationships/image" Target="../media/image13.png"/><Relationship Id="rId5" Type="http://schemas.openxmlformats.org/officeDocument/2006/relationships/image" Target="../media/image14.png"/><Relationship Id="rId1" Type="http://schemas.openxmlformats.org/officeDocument/2006/relationships/image" Target="../media/image10.png"/><Relationship Id="rId2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4" Type="http://schemas.openxmlformats.org/officeDocument/2006/relationships/image" Target="../media/image18.png"/><Relationship Id="rId5" Type="http://schemas.openxmlformats.org/officeDocument/2006/relationships/image" Target="../media/image19.png"/><Relationship Id="rId6" Type="http://schemas.openxmlformats.org/officeDocument/2006/relationships/image" Target="../media/image20.png"/><Relationship Id="rId7" Type="http://schemas.openxmlformats.org/officeDocument/2006/relationships/image" Target="../media/image21.jpeg"/><Relationship Id="rId8" Type="http://schemas.openxmlformats.org/officeDocument/2006/relationships/image" Target="../media/image22.jpeg"/><Relationship Id="rId1" Type="http://schemas.openxmlformats.org/officeDocument/2006/relationships/image" Target="../media/image15.jpeg"/><Relationship Id="rId2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4" Type="http://schemas.openxmlformats.org/officeDocument/2006/relationships/image" Target="../media/image26.png"/><Relationship Id="rId5" Type="http://schemas.openxmlformats.org/officeDocument/2006/relationships/image" Target="../media/image27.png"/><Relationship Id="rId1" Type="http://schemas.openxmlformats.org/officeDocument/2006/relationships/image" Target="../media/image23.png"/><Relationship Id="rId2" Type="http://schemas.openxmlformats.org/officeDocument/2006/relationships/image" Target="../media/image24.png"/></Relationships>
</file>

<file path=xl/drawings/_rels/drawing6.xml.rels><?xml version="1.0" encoding="UTF-8" standalone="yes"?>
<Relationships xmlns="http://schemas.openxmlformats.org/package/2006/relationships"><Relationship Id="rId9" Type="http://schemas.openxmlformats.org/officeDocument/2006/relationships/image" Target="../media/image36.png"/><Relationship Id="rId20" Type="http://schemas.openxmlformats.org/officeDocument/2006/relationships/image" Target="../media/image47.png"/><Relationship Id="rId21" Type="http://schemas.openxmlformats.org/officeDocument/2006/relationships/image" Target="../media/image48.png"/><Relationship Id="rId22" Type="http://schemas.openxmlformats.org/officeDocument/2006/relationships/image" Target="../media/image49.png"/><Relationship Id="rId23" Type="http://schemas.openxmlformats.org/officeDocument/2006/relationships/image" Target="../media/image50.png"/><Relationship Id="rId24" Type="http://schemas.openxmlformats.org/officeDocument/2006/relationships/image" Target="../media/image51.png"/><Relationship Id="rId25" Type="http://schemas.openxmlformats.org/officeDocument/2006/relationships/image" Target="../media/image1.jpeg"/><Relationship Id="rId26" Type="http://schemas.openxmlformats.org/officeDocument/2006/relationships/image" Target="../media/image52.jpeg"/><Relationship Id="rId27" Type="http://schemas.openxmlformats.org/officeDocument/2006/relationships/image" Target="../media/image53.jpeg"/><Relationship Id="rId10" Type="http://schemas.openxmlformats.org/officeDocument/2006/relationships/image" Target="../media/image37.png"/><Relationship Id="rId11" Type="http://schemas.openxmlformats.org/officeDocument/2006/relationships/image" Target="../media/image38.png"/><Relationship Id="rId12" Type="http://schemas.openxmlformats.org/officeDocument/2006/relationships/image" Target="../media/image39.png"/><Relationship Id="rId13" Type="http://schemas.openxmlformats.org/officeDocument/2006/relationships/image" Target="../media/image40.png"/><Relationship Id="rId14" Type="http://schemas.openxmlformats.org/officeDocument/2006/relationships/image" Target="../media/image41.png"/><Relationship Id="rId15" Type="http://schemas.openxmlformats.org/officeDocument/2006/relationships/image" Target="../media/image42.png"/><Relationship Id="rId16" Type="http://schemas.openxmlformats.org/officeDocument/2006/relationships/image" Target="../media/image43.png"/><Relationship Id="rId17" Type="http://schemas.openxmlformats.org/officeDocument/2006/relationships/image" Target="../media/image44.png"/><Relationship Id="rId18" Type="http://schemas.openxmlformats.org/officeDocument/2006/relationships/image" Target="../media/image45.png"/><Relationship Id="rId19" Type="http://schemas.openxmlformats.org/officeDocument/2006/relationships/image" Target="../media/image46.png"/><Relationship Id="rId1" Type="http://schemas.openxmlformats.org/officeDocument/2006/relationships/image" Target="../media/image28.png"/><Relationship Id="rId2" Type="http://schemas.openxmlformats.org/officeDocument/2006/relationships/image" Target="../media/image29.png"/><Relationship Id="rId3" Type="http://schemas.openxmlformats.org/officeDocument/2006/relationships/image" Target="../media/image30.png"/><Relationship Id="rId4" Type="http://schemas.openxmlformats.org/officeDocument/2006/relationships/image" Target="../media/image31.png"/><Relationship Id="rId5" Type="http://schemas.openxmlformats.org/officeDocument/2006/relationships/image" Target="../media/image32.png"/><Relationship Id="rId6" Type="http://schemas.openxmlformats.org/officeDocument/2006/relationships/image" Target="../media/image33.png"/><Relationship Id="rId7" Type="http://schemas.openxmlformats.org/officeDocument/2006/relationships/image" Target="../media/image34.png"/><Relationship Id="rId8" Type="http://schemas.openxmlformats.org/officeDocument/2006/relationships/image" Target="../media/image3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6.jpeg"/><Relationship Id="rId4" Type="http://schemas.openxmlformats.org/officeDocument/2006/relationships/image" Target="../media/image57.png"/><Relationship Id="rId5" Type="http://schemas.openxmlformats.org/officeDocument/2006/relationships/image" Target="../media/image58.png"/><Relationship Id="rId6" Type="http://schemas.openxmlformats.org/officeDocument/2006/relationships/image" Target="../media/image59.png"/><Relationship Id="rId7" Type="http://schemas.openxmlformats.org/officeDocument/2006/relationships/image" Target="../media/image60.png"/><Relationship Id="rId1" Type="http://schemas.openxmlformats.org/officeDocument/2006/relationships/image" Target="../media/image54.jpeg"/><Relationship Id="rId2" Type="http://schemas.openxmlformats.org/officeDocument/2006/relationships/image" Target="../media/image55.png"/></Relationships>
</file>

<file path=xl/drawings/_rels/drawing8.xml.rels><?xml version="1.0" encoding="UTF-8" standalone="yes"?>
<Relationships xmlns="http://schemas.openxmlformats.org/package/2006/relationships"><Relationship Id="rId9" Type="http://schemas.openxmlformats.org/officeDocument/2006/relationships/image" Target="../media/image69.png"/><Relationship Id="rId20" Type="http://schemas.openxmlformats.org/officeDocument/2006/relationships/image" Target="../media/image80.png"/><Relationship Id="rId21" Type="http://schemas.openxmlformats.org/officeDocument/2006/relationships/image" Target="../media/image81.png"/><Relationship Id="rId10" Type="http://schemas.openxmlformats.org/officeDocument/2006/relationships/image" Target="../media/image70.png"/><Relationship Id="rId11" Type="http://schemas.openxmlformats.org/officeDocument/2006/relationships/image" Target="../media/image71.png"/><Relationship Id="rId12" Type="http://schemas.openxmlformats.org/officeDocument/2006/relationships/image" Target="../media/image72.png"/><Relationship Id="rId13" Type="http://schemas.openxmlformats.org/officeDocument/2006/relationships/image" Target="../media/image73.png"/><Relationship Id="rId14" Type="http://schemas.openxmlformats.org/officeDocument/2006/relationships/image" Target="../media/image74.png"/><Relationship Id="rId15" Type="http://schemas.openxmlformats.org/officeDocument/2006/relationships/image" Target="../media/image75.png"/><Relationship Id="rId16" Type="http://schemas.openxmlformats.org/officeDocument/2006/relationships/image" Target="../media/image76.png"/><Relationship Id="rId17" Type="http://schemas.openxmlformats.org/officeDocument/2006/relationships/image" Target="../media/image77.png"/><Relationship Id="rId18" Type="http://schemas.openxmlformats.org/officeDocument/2006/relationships/image" Target="../media/image78.png"/><Relationship Id="rId19" Type="http://schemas.openxmlformats.org/officeDocument/2006/relationships/image" Target="../media/image79.png"/><Relationship Id="rId1" Type="http://schemas.openxmlformats.org/officeDocument/2006/relationships/image" Target="../media/image61.png"/><Relationship Id="rId2" Type="http://schemas.openxmlformats.org/officeDocument/2006/relationships/image" Target="../media/image62.png"/><Relationship Id="rId3" Type="http://schemas.openxmlformats.org/officeDocument/2006/relationships/image" Target="../media/image63.png"/><Relationship Id="rId4" Type="http://schemas.openxmlformats.org/officeDocument/2006/relationships/image" Target="../media/image64.jpeg"/><Relationship Id="rId5" Type="http://schemas.openxmlformats.org/officeDocument/2006/relationships/image" Target="../media/image65.jpeg"/><Relationship Id="rId6" Type="http://schemas.openxmlformats.org/officeDocument/2006/relationships/image" Target="../media/image66.jpeg"/><Relationship Id="rId7" Type="http://schemas.openxmlformats.org/officeDocument/2006/relationships/image" Target="../media/image67.png"/><Relationship Id="rId8" Type="http://schemas.openxmlformats.org/officeDocument/2006/relationships/image" Target="../media/image6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png"/><Relationship Id="rId4" Type="http://schemas.openxmlformats.org/officeDocument/2006/relationships/image" Target="../media/image85.png"/><Relationship Id="rId5" Type="http://schemas.openxmlformats.org/officeDocument/2006/relationships/image" Target="../media/image86.png"/><Relationship Id="rId6" Type="http://schemas.openxmlformats.org/officeDocument/2006/relationships/image" Target="../media/image87.png"/><Relationship Id="rId7" Type="http://schemas.openxmlformats.org/officeDocument/2006/relationships/image" Target="../media/image88.png"/><Relationship Id="rId8" Type="http://schemas.openxmlformats.org/officeDocument/2006/relationships/image" Target="../media/image89.png"/><Relationship Id="rId9" Type="http://schemas.openxmlformats.org/officeDocument/2006/relationships/image" Target="../media/image90.png"/><Relationship Id="rId10" Type="http://schemas.openxmlformats.org/officeDocument/2006/relationships/image" Target="../media/image91.png"/><Relationship Id="rId11" Type="http://schemas.openxmlformats.org/officeDocument/2006/relationships/image" Target="../media/image92.png"/><Relationship Id="rId1" Type="http://schemas.openxmlformats.org/officeDocument/2006/relationships/image" Target="../media/image82.png"/><Relationship Id="rId2" Type="http://schemas.openxmlformats.org/officeDocument/2006/relationships/image" Target="../media/image8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142876</xdr:rowOff>
    </xdr:from>
    <xdr:to>
      <xdr:col>7</xdr:col>
      <xdr:colOff>104775</xdr:colOff>
      <xdr:row>3</xdr:row>
      <xdr:rowOff>12057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8950" y="142876"/>
          <a:ext cx="1343025" cy="393056"/>
        </a:xfrm>
        <a:prstGeom prst="rect">
          <a:avLst/>
        </a:prstGeom>
        <a:ln w="28575"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4</xdr:col>
      <xdr:colOff>428626</xdr:colOff>
      <xdr:row>40</xdr:row>
      <xdr:rowOff>201782</xdr:rowOff>
    </xdr:from>
    <xdr:to>
      <xdr:col>7</xdr:col>
      <xdr:colOff>66676</xdr:colOff>
      <xdr:row>43</xdr:row>
      <xdr:rowOff>31439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7026" y="8202782"/>
          <a:ext cx="1466850" cy="51545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28576</xdr:colOff>
      <xdr:row>3</xdr:row>
      <xdr:rowOff>133351</xdr:rowOff>
    </xdr:from>
    <xdr:to>
      <xdr:col>13</xdr:col>
      <xdr:colOff>0</xdr:colOff>
      <xdr:row>22</xdr:row>
      <xdr:rowOff>133350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829176" y="723901"/>
          <a:ext cx="2705099" cy="3076574"/>
        </a:xfrm>
        <a:prstGeom prst="rect">
          <a:avLst/>
        </a:prstGeom>
      </xdr:spPr>
    </xdr:pic>
    <xdr:clientData/>
  </xdr:twoCellAnchor>
  <xdr:twoCellAnchor editAs="oneCell">
    <xdr:from>
      <xdr:col>9</xdr:col>
      <xdr:colOff>47624</xdr:colOff>
      <xdr:row>22</xdr:row>
      <xdr:rowOff>38100</xdr:rowOff>
    </xdr:from>
    <xdr:to>
      <xdr:col>12</xdr:col>
      <xdr:colOff>885825</xdr:colOff>
      <xdr:row>42</xdr:row>
      <xdr:rowOff>47625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972049" y="3781425"/>
          <a:ext cx="2667001" cy="3248025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41</xdr:row>
      <xdr:rowOff>152401</xdr:rowOff>
    </xdr:from>
    <xdr:to>
      <xdr:col>13</xdr:col>
      <xdr:colOff>0</xdr:colOff>
      <xdr:row>48</xdr:row>
      <xdr:rowOff>28576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972050" y="6800851"/>
          <a:ext cx="2705100" cy="100965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48</xdr:row>
      <xdr:rowOff>19050</xdr:rowOff>
    </xdr:from>
    <xdr:to>
      <xdr:col>13</xdr:col>
      <xdr:colOff>161925</xdr:colOff>
      <xdr:row>49</xdr:row>
      <xdr:rowOff>133350</xdr:rowOff>
    </xdr:to>
    <xdr:pic>
      <xdr:nvPicPr>
        <xdr:cNvPr id="25" name="Picture 24">
          <a:extLst>
            <a:ext uri="{FF2B5EF4-FFF2-40B4-BE49-F238E27FC236}">
              <a16:creationId xmlns="" xmlns:a16="http://schemas.microsoft.com/office/drawing/2014/main" id="{00000000-0008-0000-08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-5557"/>
        <a:stretch/>
      </xdr:blipFill>
      <xdr:spPr>
        <a:xfrm>
          <a:off x="4972050" y="7800975"/>
          <a:ext cx="2867025" cy="276225"/>
        </a:xfrm>
        <a:prstGeom prst="rect">
          <a:avLst/>
        </a:prstGeom>
      </xdr:spPr>
    </xdr:pic>
    <xdr:clientData/>
  </xdr:twoCellAnchor>
  <xdr:twoCellAnchor>
    <xdr:from>
      <xdr:col>1</xdr:col>
      <xdr:colOff>857250</xdr:colOff>
      <xdr:row>67</xdr:row>
      <xdr:rowOff>38100</xdr:rowOff>
    </xdr:from>
    <xdr:to>
      <xdr:col>11</xdr:col>
      <xdr:colOff>66675</xdr:colOff>
      <xdr:row>69</xdr:row>
      <xdr:rowOff>38100</xdr:rowOff>
    </xdr:to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1266825" y="10896600"/>
          <a:ext cx="4962525" cy="32385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b="1">
              <a:solidFill>
                <a:schemeClr val="accent5">
                  <a:lumMod val="50000"/>
                </a:schemeClr>
              </a:solidFill>
              <a:latin typeface="Segoe Print" panose="02000600000000000000" pitchFamily="2" charset="0"/>
            </a:rPr>
            <a:t>Printed Laces on Hangtags</a:t>
          </a:r>
        </a:p>
      </xdr:txBody>
    </xdr:sp>
    <xdr:clientData/>
  </xdr:twoCellAnchor>
  <xdr:twoCellAnchor editAs="oneCell">
    <xdr:from>
      <xdr:col>2</xdr:col>
      <xdr:colOff>209550</xdr:colOff>
      <xdr:row>52</xdr:row>
      <xdr:rowOff>125098</xdr:rowOff>
    </xdr:from>
    <xdr:to>
      <xdr:col>10</xdr:col>
      <xdr:colOff>552450</xdr:colOff>
      <xdr:row>67</xdr:row>
      <xdr:rowOff>19050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95425" y="8554723"/>
          <a:ext cx="4610100" cy="2322827"/>
        </a:xfrm>
        <a:prstGeom prst="rect">
          <a:avLst/>
        </a:prstGeom>
        <a:ln w="76200" cmpd="tri">
          <a:solidFill>
            <a:schemeClr val="accent5">
              <a:lumMod val="50000"/>
            </a:schemeClr>
          </a:solidFill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23768</xdr:colOff>
      <xdr:row>24</xdr:row>
      <xdr:rowOff>92976</xdr:rowOff>
    </xdr:from>
    <xdr:to>
      <xdr:col>9</xdr:col>
      <xdr:colOff>390525</xdr:colOff>
      <xdr:row>49</xdr:row>
      <xdr:rowOff>38101</xdr:rowOff>
    </xdr:to>
    <xdr:pic>
      <xdr:nvPicPr>
        <xdr:cNvPr id="2" name="Picture 15" descr="Printed Laces.png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8593" y="4817376"/>
          <a:ext cx="4872082" cy="399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53</xdr:row>
      <xdr:rowOff>135655</xdr:rowOff>
    </xdr:from>
    <xdr:to>
      <xdr:col>2</xdr:col>
      <xdr:colOff>1047750</xdr:colOff>
      <xdr:row>60</xdr:row>
      <xdr:rowOff>56734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00200" y="8298580"/>
          <a:ext cx="590550" cy="1054554"/>
        </a:xfrm>
        <a:prstGeom prst="rect">
          <a:avLst/>
        </a:prstGeom>
      </xdr:spPr>
    </xdr:pic>
    <xdr:clientData/>
  </xdr:twoCellAnchor>
  <xdr:twoCellAnchor editAs="oneCell">
    <xdr:from>
      <xdr:col>3</xdr:col>
      <xdr:colOff>38101</xdr:colOff>
      <xdr:row>53</xdr:row>
      <xdr:rowOff>123825</xdr:rowOff>
    </xdr:from>
    <xdr:to>
      <xdr:col>5</xdr:col>
      <xdr:colOff>63089</xdr:colOff>
      <xdr:row>60</xdr:row>
      <xdr:rowOff>78769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05051" y="8286750"/>
          <a:ext cx="625064" cy="1088419"/>
        </a:xfrm>
        <a:prstGeom prst="rect">
          <a:avLst/>
        </a:prstGeom>
      </xdr:spPr>
    </xdr:pic>
    <xdr:clientData/>
  </xdr:twoCellAnchor>
  <xdr:twoCellAnchor editAs="oneCell">
    <xdr:from>
      <xdr:col>3</xdr:col>
      <xdr:colOff>28576</xdr:colOff>
      <xdr:row>60</xdr:row>
      <xdr:rowOff>100152</xdr:rowOff>
    </xdr:from>
    <xdr:to>
      <xdr:col>5</xdr:col>
      <xdr:colOff>104774</xdr:colOff>
      <xdr:row>67</xdr:row>
      <xdr:rowOff>144270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5526" y="9396552"/>
          <a:ext cx="676274" cy="1177593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60</xdr:row>
      <xdr:rowOff>107950</xdr:rowOff>
    </xdr:from>
    <xdr:to>
      <xdr:col>2</xdr:col>
      <xdr:colOff>1089659</xdr:colOff>
      <xdr:row>67</xdr:row>
      <xdr:rowOff>123824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43050" y="9404350"/>
          <a:ext cx="689609" cy="1149349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53</xdr:row>
      <xdr:rowOff>123824</xdr:rowOff>
    </xdr:from>
    <xdr:to>
      <xdr:col>8</xdr:col>
      <xdr:colOff>9526</xdr:colOff>
      <xdr:row>67</xdr:row>
      <xdr:rowOff>63033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33775" y="8296274"/>
          <a:ext cx="428625" cy="2206159"/>
        </a:xfrm>
        <a:prstGeom prst="rect">
          <a:avLst/>
        </a:prstGeom>
      </xdr:spPr>
    </xdr:pic>
    <xdr:clientData/>
  </xdr:twoCellAnchor>
  <xdr:twoCellAnchor editAs="oneCell">
    <xdr:from>
      <xdr:col>14</xdr:col>
      <xdr:colOff>180976</xdr:colOff>
      <xdr:row>54</xdr:row>
      <xdr:rowOff>9524</xdr:rowOff>
    </xdr:from>
    <xdr:to>
      <xdr:col>15</xdr:col>
      <xdr:colOff>240302</xdr:colOff>
      <xdr:row>66</xdr:row>
      <xdr:rowOff>76199</xdr:rowOff>
    </xdr:to>
    <xdr:pic>
      <xdr:nvPicPr>
        <xdr:cNvPr id="8" name="Picture 7"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05626" y="8458199"/>
          <a:ext cx="459376" cy="2009775"/>
        </a:xfrm>
        <a:prstGeom prst="rect">
          <a:avLst/>
        </a:prstGeom>
      </xdr:spPr>
    </xdr:pic>
    <xdr:clientData/>
  </xdr:twoCellAnchor>
  <xdr:twoCellAnchor editAs="oneCell">
    <xdr:from>
      <xdr:col>12</xdr:col>
      <xdr:colOff>257176</xdr:colOff>
      <xdr:row>53</xdr:row>
      <xdr:rowOff>142874</xdr:rowOff>
    </xdr:from>
    <xdr:to>
      <xdr:col>12</xdr:col>
      <xdr:colOff>657225</xdr:colOff>
      <xdr:row>67</xdr:row>
      <xdr:rowOff>63687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81701" y="8315324"/>
          <a:ext cx="400049" cy="2187763"/>
        </a:xfrm>
        <a:prstGeom prst="rect">
          <a:avLst/>
        </a:prstGeom>
      </xdr:spPr>
    </xdr:pic>
    <xdr:clientData/>
  </xdr:twoCellAnchor>
  <xdr:twoCellAnchor editAs="oneCell">
    <xdr:from>
      <xdr:col>11</xdr:col>
      <xdr:colOff>581026</xdr:colOff>
      <xdr:row>53</xdr:row>
      <xdr:rowOff>114299</xdr:rowOff>
    </xdr:from>
    <xdr:to>
      <xdr:col>12</xdr:col>
      <xdr:colOff>146204</xdr:colOff>
      <xdr:row>67</xdr:row>
      <xdr:rowOff>732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00000000-0008-0000-0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76876" y="8277224"/>
          <a:ext cx="399914" cy="2153383"/>
        </a:xfrm>
        <a:prstGeom prst="rect">
          <a:avLst/>
        </a:prstGeom>
      </xdr:spPr>
    </xdr:pic>
    <xdr:clientData/>
  </xdr:twoCellAnchor>
  <xdr:twoCellAnchor editAs="oneCell">
    <xdr:from>
      <xdr:col>11</xdr:col>
      <xdr:colOff>114301</xdr:colOff>
      <xdr:row>53</xdr:row>
      <xdr:rowOff>133350</xdr:rowOff>
    </xdr:from>
    <xdr:to>
      <xdr:col>11</xdr:col>
      <xdr:colOff>561289</xdr:colOff>
      <xdr:row>66</xdr:row>
      <xdr:rowOff>142459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10151" y="8296275"/>
          <a:ext cx="446988" cy="2114134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53</xdr:row>
      <xdr:rowOff>133350</xdr:rowOff>
    </xdr:from>
    <xdr:to>
      <xdr:col>11</xdr:col>
      <xdr:colOff>87630</xdr:colOff>
      <xdr:row>67</xdr:row>
      <xdr:rowOff>133350</xdr:rowOff>
    </xdr:to>
    <xdr:pic>
      <xdr:nvPicPr>
        <xdr:cNvPr id="13" name="Picture 12">
          <a:extLst>
            <a:ext uri="{FF2B5EF4-FFF2-40B4-BE49-F238E27FC236}">
              <a16:creationId xmlns=""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62475" y="8296275"/>
          <a:ext cx="421005" cy="226695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54</xdr:row>
      <xdr:rowOff>22325</xdr:rowOff>
    </xdr:from>
    <xdr:to>
      <xdr:col>2</xdr:col>
      <xdr:colOff>161925</xdr:colOff>
      <xdr:row>67</xdr:row>
      <xdr:rowOff>86105</xdr:rowOff>
    </xdr:to>
    <xdr:pic>
      <xdr:nvPicPr>
        <xdr:cNvPr id="14" name="Picture 13">
          <a:extLst>
            <a:ext uri="{FF2B5EF4-FFF2-40B4-BE49-F238E27FC236}">
              <a16:creationId xmlns="" xmlns:a16="http://schemas.microsoft.com/office/drawing/2014/main" id="{00000000-0008-0000-0A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8125" y="8852000"/>
          <a:ext cx="1143000" cy="2168805"/>
        </a:xfrm>
        <a:prstGeom prst="rect">
          <a:avLst/>
        </a:prstGeom>
      </xdr:spPr>
    </xdr:pic>
    <xdr:clientData/>
  </xdr:twoCellAnchor>
  <xdr:twoCellAnchor editAs="oneCell">
    <xdr:from>
      <xdr:col>16</xdr:col>
      <xdr:colOff>209551</xdr:colOff>
      <xdr:row>54</xdr:row>
      <xdr:rowOff>0</xdr:rowOff>
    </xdr:from>
    <xdr:to>
      <xdr:col>17</xdr:col>
      <xdr:colOff>171450</xdr:colOff>
      <xdr:row>66</xdr:row>
      <xdr:rowOff>119113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772401" y="8448675"/>
          <a:ext cx="342899" cy="2062213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1</xdr:row>
      <xdr:rowOff>7900</xdr:rowOff>
    </xdr:from>
    <xdr:to>
      <xdr:col>11</xdr:col>
      <xdr:colOff>180975</xdr:colOff>
      <xdr:row>3</xdr:row>
      <xdr:rowOff>88256</xdr:rowOff>
    </xdr:to>
    <xdr:pic>
      <xdr:nvPicPr>
        <xdr:cNvPr id="15" name="Picture 14">
          <a:extLst>
            <a:ext uri="{FF2B5EF4-FFF2-40B4-BE49-F238E27FC236}">
              <a16:creationId xmlns="" xmlns:a16="http://schemas.microsoft.com/office/drawing/2014/main" id="{00000000-0008-0000-0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71900" y="169825"/>
          <a:ext cx="1381125" cy="404206"/>
        </a:xfrm>
        <a:prstGeom prst="rect">
          <a:avLst/>
        </a:prstGeom>
        <a:ln w="28575"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933450</xdr:colOff>
      <xdr:row>19</xdr:row>
      <xdr:rowOff>0</xdr:rowOff>
    </xdr:from>
    <xdr:to>
      <xdr:col>3</xdr:col>
      <xdr:colOff>847725</xdr:colOff>
      <xdr:row>20</xdr:row>
      <xdr:rowOff>156882</xdr:rowOff>
    </xdr:to>
    <xdr:pic>
      <xdr:nvPicPr>
        <xdr:cNvPr id="2" name="Picture 576" descr="pink_ribbon-small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00825" y="6057900"/>
          <a:ext cx="1619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20</xdr:row>
      <xdr:rowOff>0</xdr:rowOff>
    </xdr:from>
    <xdr:to>
      <xdr:col>3</xdr:col>
      <xdr:colOff>847725</xdr:colOff>
      <xdr:row>22</xdr:row>
      <xdr:rowOff>0</xdr:rowOff>
    </xdr:to>
    <xdr:pic>
      <xdr:nvPicPr>
        <xdr:cNvPr id="4" name="Picture 576" descr="pink_ribbon-small">
          <a:extLst>
            <a:ext uri="{FF2B5EF4-FFF2-40B4-BE49-F238E27FC236}">
              <a16:creationId xmlns=""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67100" y="262890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144770</xdr:colOff>
      <xdr:row>48</xdr:row>
      <xdr:rowOff>44824</xdr:rowOff>
    </xdr:from>
    <xdr:to>
      <xdr:col>17</xdr:col>
      <xdr:colOff>97913</xdr:colOff>
      <xdr:row>58</xdr:row>
      <xdr:rowOff>112058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896564" y="8953500"/>
          <a:ext cx="1768496" cy="2005852"/>
        </a:xfrm>
        <a:prstGeom prst="rect">
          <a:avLst/>
        </a:prstGeom>
        <a:solidFill>
          <a:schemeClr val="bg1">
            <a:lumMod val="85000"/>
          </a:schemeClr>
        </a:solidFill>
        <a:ln w="57150" cmpd="sng">
          <a:solidFill>
            <a:schemeClr val="bg1">
              <a:lumMod val="75000"/>
            </a:schemeClr>
          </a:solidFill>
        </a:ln>
        <a:effectLst>
          <a:softEdge rad="31750"/>
        </a:effectLst>
      </xdr:spPr>
    </xdr:pic>
    <xdr:clientData/>
  </xdr:twoCellAnchor>
  <xdr:twoCellAnchor editAs="oneCell">
    <xdr:from>
      <xdr:col>3</xdr:col>
      <xdr:colOff>933450</xdr:colOff>
      <xdr:row>20</xdr:row>
      <xdr:rowOff>0</xdr:rowOff>
    </xdr:from>
    <xdr:to>
      <xdr:col>3</xdr:col>
      <xdr:colOff>847725</xdr:colOff>
      <xdr:row>22</xdr:row>
      <xdr:rowOff>0</xdr:rowOff>
    </xdr:to>
    <xdr:pic>
      <xdr:nvPicPr>
        <xdr:cNvPr id="8" name="Picture 576" descr="pink_ribbon-small">
          <a:extLst>
            <a:ext uri="{FF2B5EF4-FFF2-40B4-BE49-F238E27FC236}">
              <a16:creationId xmlns=""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05150" y="35623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21</xdr:row>
      <xdr:rowOff>0</xdr:rowOff>
    </xdr:from>
    <xdr:to>
      <xdr:col>3</xdr:col>
      <xdr:colOff>847725</xdr:colOff>
      <xdr:row>23</xdr:row>
      <xdr:rowOff>1</xdr:rowOff>
    </xdr:to>
    <xdr:pic>
      <xdr:nvPicPr>
        <xdr:cNvPr id="9" name="Picture 576" descr="pink_ribbon-small">
          <a:extLst>
            <a:ext uri="{FF2B5EF4-FFF2-40B4-BE49-F238E27FC236}">
              <a16:creationId xmlns=""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05150" y="372427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21</xdr:row>
      <xdr:rowOff>0</xdr:rowOff>
    </xdr:from>
    <xdr:to>
      <xdr:col>3</xdr:col>
      <xdr:colOff>847725</xdr:colOff>
      <xdr:row>23</xdr:row>
      <xdr:rowOff>1</xdr:rowOff>
    </xdr:to>
    <xdr:pic>
      <xdr:nvPicPr>
        <xdr:cNvPr id="10" name="Picture 576" descr="pink_ribbon-small">
          <a:extLst>
            <a:ext uri="{FF2B5EF4-FFF2-40B4-BE49-F238E27FC236}">
              <a16:creationId xmlns=""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05150" y="35623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22</xdr:row>
      <xdr:rowOff>0</xdr:rowOff>
    </xdr:from>
    <xdr:to>
      <xdr:col>3</xdr:col>
      <xdr:colOff>847725</xdr:colOff>
      <xdr:row>23</xdr:row>
      <xdr:rowOff>156882</xdr:rowOff>
    </xdr:to>
    <xdr:pic>
      <xdr:nvPicPr>
        <xdr:cNvPr id="11" name="Picture 576" descr="pink_ribbon-small">
          <a:extLst>
            <a:ext uri="{FF2B5EF4-FFF2-40B4-BE49-F238E27FC236}">
              <a16:creationId xmlns=""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05150" y="372427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22</xdr:row>
      <xdr:rowOff>0</xdr:rowOff>
    </xdr:from>
    <xdr:to>
      <xdr:col>3</xdr:col>
      <xdr:colOff>847725</xdr:colOff>
      <xdr:row>23</xdr:row>
      <xdr:rowOff>156882</xdr:rowOff>
    </xdr:to>
    <xdr:pic>
      <xdr:nvPicPr>
        <xdr:cNvPr id="12" name="Picture 576" descr="pink_ribbon-small">
          <a:extLst>
            <a:ext uri="{FF2B5EF4-FFF2-40B4-BE49-F238E27FC236}">
              <a16:creationId xmlns="" xmlns:a16="http://schemas.microsoft.com/office/drawing/2014/main" id="{00000000-0008-0000-0B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05150" y="372427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22</xdr:row>
      <xdr:rowOff>0</xdr:rowOff>
    </xdr:from>
    <xdr:to>
      <xdr:col>3</xdr:col>
      <xdr:colOff>847725</xdr:colOff>
      <xdr:row>23</xdr:row>
      <xdr:rowOff>156882</xdr:rowOff>
    </xdr:to>
    <xdr:pic>
      <xdr:nvPicPr>
        <xdr:cNvPr id="13" name="Picture 576" descr="pink_ribbon-small">
          <a:extLst>
            <a:ext uri="{FF2B5EF4-FFF2-40B4-BE49-F238E27FC236}">
              <a16:creationId xmlns="" xmlns:a16="http://schemas.microsoft.com/office/drawing/2014/main" id="{00000000-0008-0000-0B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05150" y="35623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23</xdr:row>
      <xdr:rowOff>0</xdr:rowOff>
    </xdr:from>
    <xdr:to>
      <xdr:col>3</xdr:col>
      <xdr:colOff>847725</xdr:colOff>
      <xdr:row>25</xdr:row>
      <xdr:rowOff>0</xdr:rowOff>
    </xdr:to>
    <xdr:pic>
      <xdr:nvPicPr>
        <xdr:cNvPr id="14" name="Picture 576" descr="pink_ribbon-small">
          <a:extLst>
            <a:ext uri="{FF2B5EF4-FFF2-40B4-BE49-F238E27FC236}">
              <a16:creationId xmlns="" xmlns:a16="http://schemas.microsoft.com/office/drawing/2014/main" id="{00000000-0008-0000-0B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05150" y="372427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23</xdr:row>
      <xdr:rowOff>0</xdr:rowOff>
    </xdr:from>
    <xdr:to>
      <xdr:col>3</xdr:col>
      <xdr:colOff>847725</xdr:colOff>
      <xdr:row>25</xdr:row>
      <xdr:rowOff>0</xdr:rowOff>
    </xdr:to>
    <xdr:pic>
      <xdr:nvPicPr>
        <xdr:cNvPr id="15" name="Picture 576" descr="pink_ribbon-small">
          <a:extLst>
            <a:ext uri="{FF2B5EF4-FFF2-40B4-BE49-F238E27FC236}">
              <a16:creationId xmlns="" xmlns:a16="http://schemas.microsoft.com/office/drawing/2014/main" id="{00000000-0008-0000-0B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05150" y="372427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24</xdr:row>
      <xdr:rowOff>0</xdr:rowOff>
    </xdr:from>
    <xdr:to>
      <xdr:col>3</xdr:col>
      <xdr:colOff>847725</xdr:colOff>
      <xdr:row>26</xdr:row>
      <xdr:rowOff>0</xdr:rowOff>
    </xdr:to>
    <xdr:pic>
      <xdr:nvPicPr>
        <xdr:cNvPr id="16" name="Picture 576" descr="pink_ribbon-small">
          <a:extLst>
            <a:ext uri="{FF2B5EF4-FFF2-40B4-BE49-F238E27FC236}">
              <a16:creationId xmlns="" xmlns:a16="http://schemas.microsoft.com/office/drawing/2014/main" id="{00000000-0008-0000-0B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05150" y="42100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24</xdr:row>
      <xdr:rowOff>0</xdr:rowOff>
    </xdr:from>
    <xdr:to>
      <xdr:col>3</xdr:col>
      <xdr:colOff>847725</xdr:colOff>
      <xdr:row>26</xdr:row>
      <xdr:rowOff>0</xdr:rowOff>
    </xdr:to>
    <xdr:pic>
      <xdr:nvPicPr>
        <xdr:cNvPr id="17" name="Picture 576" descr="pink_ribbon-small">
          <a:extLst>
            <a:ext uri="{FF2B5EF4-FFF2-40B4-BE49-F238E27FC236}">
              <a16:creationId xmlns="" xmlns:a16="http://schemas.microsoft.com/office/drawing/2014/main" id="{00000000-0008-0000-0B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05150" y="42100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25</xdr:row>
      <xdr:rowOff>0</xdr:rowOff>
    </xdr:from>
    <xdr:to>
      <xdr:col>3</xdr:col>
      <xdr:colOff>847725</xdr:colOff>
      <xdr:row>27</xdr:row>
      <xdr:rowOff>0</xdr:rowOff>
    </xdr:to>
    <xdr:pic>
      <xdr:nvPicPr>
        <xdr:cNvPr id="18" name="Picture 576" descr="pink_ribbon-small">
          <a:extLst>
            <a:ext uri="{FF2B5EF4-FFF2-40B4-BE49-F238E27FC236}">
              <a16:creationId xmlns="" xmlns:a16="http://schemas.microsoft.com/office/drawing/2014/main" id="{00000000-0008-0000-0B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05150" y="42100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25</xdr:row>
      <xdr:rowOff>0</xdr:rowOff>
    </xdr:from>
    <xdr:to>
      <xdr:col>3</xdr:col>
      <xdr:colOff>847725</xdr:colOff>
      <xdr:row>27</xdr:row>
      <xdr:rowOff>0</xdr:rowOff>
    </xdr:to>
    <xdr:pic>
      <xdr:nvPicPr>
        <xdr:cNvPr id="19" name="Picture 576" descr="pink_ribbon-small">
          <a:extLst>
            <a:ext uri="{FF2B5EF4-FFF2-40B4-BE49-F238E27FC236}">
              <a16:creationId xmlns="" xmlns:a16="http://schemas.microsoft.com/office/drawing/2014/main" id="{00000000-0008-0000-0B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05150" y="4210050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26</xdr:row>
      <xdr:rowOff>0</xdr:rowOff>
    </xdr:from>
    <xdr:to>
      <xdr:col>3</xdr:col>
      <xdr:colOff>847725</xdr:colOff>
      <xdr:row>28</xdr:row>
      <xdr:rowOff>1</xdr:rowOff>
    </xdr:to>
    <xdr:pic>
      <xdr:nvPicPr>
        <xdr:cNvPr id="20" name="Picture 576" descr="pink_ribbon-small">
          <a:extLst>
            <a:ext uri="{FF2B5EF4-FFF2-40B4-BE49-F238E27FC236}">
              <a16:creationId xmlns="" xmlns:a16="http://schemas.microsoft.com/office/drawing/2014/main" id="{00000000-0008-0000-0B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05150" y="437197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26</xdr:row>
      <xdr:rowOff>0</xdr:rowOff>
    </xdr:from>
    <xdr:to>
      <xdr:col>3</xdr:col>
      <xdr:colOff>847725</xdr:colOff>
      <xdr:row>28</xdr:row>
      <xdr:rowOff>1</xdr:rowOff>
    </xdr:to>
    <xdr:pic>
      <xdr:nvPicPr>
        <xdr:cNvPr id="21" name="Picture 576" descr="pink_ribbon-small">
          <a:extLst>
            <a:ext uri="{FF2B5EF4-FFF2-40B4-BE49-F238E27FC236}">
              <a16:creationId xmlns="" xmlns:a16="http://schemas.microsoft.com/office/drawing/2014/main" id="{00000000-0008-0000-0B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05150" y="4371975"/>
          <a:ext cx="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388284</xdr:colOff>
      <xdr:row>48</xdr:row>
      <xdr:rowOff>64858</xdr:rowOff>
    </xdr:from>
    <xdr:to>
      <xdr:col>13</xdr:col>
      <xdr:colOff>254934</xdr:colOff>
      <xdr:row>58</xdr:row>
      <xdr:rowOff>78441</xdr:rowOff>
    </xdr:to>
    <xdr:pic>
      <xdr:nvPicPr>
        <xdr:cNvPr id="22" name="Picture 21" descr="Full screen preview">
          <a:extLst>
            <a:ext uri="{FF2B5EF4-FFF2-40B4-BE49-F238E27FC236}">
              <a16:creationId xmlns="" xmlns:a16="http://schemas.microsoft.com/office/drawing/2014/main" id="{00000000-0008-0000-0B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42019" y="8816652"/>
          <a:ext cx="1682003" cy="1952201"/>
        </a:xfrm>
        <a:prstGeom prst="rect">
          <a:avLst/>
        </a:prstGeom>
        <a:noFill/>
        <a:ln w="44450" cmpd="sng">
          <a:solidFill>
            <a:schemeClr val="bg1">
              <a:lumMod val="65000"/>
            </a:schemeClr>
          </a:solidFill>
          <a:beve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515471</xdr:colOff>
      <xdr:row>1</xdr:row>
      <xdr:rowOff>112060</xdr:rowOff>
    </xdr:from>
    <xdr:to>
      <xdr:col>2</xdr:col>
      <xdr:colOff>1075538</xdr:colOff>
      <xdr:row>3</xdr:row>
      <xdr:rowOff>282429</xdr:rowOff>
    </xdr:to>
    <xdr:pic>
      <xdr:nvPicPr>
        <xdr:cNvPr id="23" name="Picture 22" descr="http://mediabin.hickorybrands.com/filestore/1/0/3/3_cc24a9a29203104/1033_89c4a4099e94a9f.jpg?v=2013-02-21+14%3A13%3A42">
          <a:extLst>
            <a:ext uri="{FF2B5EF4-FFF2-40B4-BE49-F238E27FC236}">
              <a16:creationId xmlns="" xmlns:a16="http://schemas.microsoft.com/office/drawing/2014/main" id="{00000000-0008-0000-0B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clrChange>
            <a:clrFrom>
              <a:srgbClr val="FFFFFE"/>
            </a:clrFrom>
            <a:clrTo>
              <a:srgbClr val="FFFF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27412" y="268942"/>
          <a:ext cx="560067" cy="853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128732</xdr:colOff>
      <xdr:row>63</xdr:row>
      <xdr:rowOff>56965</xdr:rowOff>
    </xdr:from>
    <xdr:to>
      <xdr:col>13</xdr:col>
      <xdr:colOff>179294</xdr:colOff>
      <xdr:row>69</xdr:row>
      <xdr:rowOff>173771</xdr:rowOff>
    </xdr:to>
    <xdr:pic>
      <xdr:nvPicPr>
        <xdr:cNvPr id="26" name="Picture 25" descr="http://mediabin.hickorybrands.com/filestore/1/0/3/3_cc24a9a29203104/1033_89c4a4099e94a9f.jpg?v=2013-02-21+14%3A13%3A42">
          <a:extLst>
            <a:ext uri="{FF2B5EF4-FFF2-40B4-BE49-F238E27FC236}">
              <a16:creationId xmlns="" xmlns:a16="http://schemas.microsoft.com/office/drawing/2014/main" id="{00000000-0008-0000-0B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clrChange>
            <a:clrFrom>
              <a:srgbClr val="FFFFFE"/>
            </a:clrFrom>
            <a:clrTo>
              <a:srgbClr val="FFFF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37526" y="11699877"/>
          <a:ext cx="655680" cy="1203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967628</xdr:colOff>
      <xdr:row>64</xdr:row>
      <xdr:rowOff>104716</xdr:rowOff>
    </xdr:from>
    <xdr:to>
      <xdr:col>4</xdr:col>
      <xdr:colOff>38080</xdr:colOff>
      <xdr:row>69</xdr:row>
      <xdr:rowOff>134471</xdr:rowOff>
    </xdr:to>
    <xdr:pic>
      <xdr:nvPicPr>
        <xdr:cNvPr id="27" name="Picture 26" descr="HBI LOGO blue">
          <a:extLst>
            <a:ext uri="{FF2B5EF4-FFF2-40B4-BE49-F238E27FC236}">
              <a16:creationId xmlns="" xmlns:a16="http://schemas.microsoft.com/office/drawing/2014/main" id="{00000000-0008-0000-0B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46804" y="11904510"/>
          <a:ext cx="1412482" cy="959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594526</xdr:colOff>
      <xdr:row>0</xdr:row>
      <xdr:rowOff>155202</xdr:rowOff>
    </xdr:from>
    <xdr:to>
      <xdr:col>7</xdr:col>
      <xdr:colOff>132230</xdr:colOff>
      <xdr:row>2</xdr:row>
      <xdr:rowOff>33689</xdr:rowOff>
    </xdr:to>
    <xdr:pic>
      <xdr:nvPicPr>
        <xdr:cNvPr id="28" name="Picture 27" descr="http://mediabin.hickorybrands.com/filestore/1/0/3/2_27e6bc808203e4a/1032_7238011c75c8c1f.jpg?v=2013-02-21+14%3A13%3A25">
          <a:extLst>
            <a:ext uri="{FF2B5EF4-FFF2-40B4-BE49-F238E27FC236}">
              <a16:creationId xmlns="" xmlns:a16="http://schemas.microsoft.com/office/drawing/2014/main" id="{00000000-0008-0000-0B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19261" y="155202"/>
          <a:ext cx="1588380" cy="416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205068</xdr:colOff>
      <xdr:row>6</xdr:row>
      <xdr:rowOff>169421</xdr:rowOff>
    </xdr:from>
    <xdr:to>
      <xdr:col>17</xdr:col>
      <xdr:colOff>186018</xdr:colOff>
      <xdr:row>31</xdr:row>
      <xdr:rowOff>6040</xdr:rowOff>
    </xdr:to>
    <xdr:pic>
      <xdr:nvPicPr>
        <xdr:cNvPr id="29" name="Picture 28">
          <a:extLst>
            <a:ext uri="{FF2B5EF4-FFF2-40B4-BE49-F238E27FC236}">
              <a16:creationId xmlns="" xmlns:a16="http://schemas.microsoft.com/office/drawing/2014/main" id="{00000000-0008-0000-0B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-11002"/>
        <a:stretch/>
      </xdr:blipFill>
      <xdr:spPr>
        <a:xfrm>
          <a:off x="6536392" y="1704627"/>
          <a:ext cx="4216773" cy="4083648"/>
        </a:xfrm>
        <a:prstGeom prst="rect">
          <a:avLst/>
        </a:prstGeom>
      </xdr:spPr>
    </xdr:pic>
    <xdr:clientData/>
  </xdr:twoCellAnchor>
  <xdr:twoCellAnchor editAs="oneCell">
    <xdr:from>
      <xdr:col>3</xdr:col>
      <xdr:colOff>933450</xdr:colOff>
      <xdr:row>18</xdr:row>
      <xdr:rowOff>0</xdr:rowOff>
    </xdr:from>
    <xdr:to>
      <xdr:col>3</xdr:col>
      <xdr:colOff>847725</xdr:colOff>
      <xdr:row>20</xdr:row>
      <xdr:rowOff>0</xdr:rowOff>
    </xdr:to>
    <xdr:pic>
      <xdr:nvPicPr>
        <xdr:cNvPr id="30" name="Picture 576" descr="pink_ribbon-small">
          <a:extLst>
            <a:ext uri="{FF2B5EF4-FFF2-40B4-BE49-F238E27FC236}">
              <a16:creationId xmlns="" xmlns:a16="http://schemas.microsoft.com/office/drawing/2014/main" id="{00000000-0008-0000-0B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72460" y="3742765"/>
          <a:ext cx="0" cy="313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19</xdr:row>
      <xdr:rowOff>0</xdr:rowOff>
    </xdr:from>
    <xdr:to>
      <xdr:col>3</xdr:col>
      <xdr:colOff>847725</xdr:colOff>
      <xdr:row>21</xdr:row>
      <xdr:rowOff>0</xdr:rowOff>
    </xdr:to>
    <xdr:pic>
      <xdr:nvPicPr>
        <xdr:cNvPr id="31" name="Picture 576" descr="pink_ribbon-small">
          <a:extLst>
            <a:ext uri="{FF2B5EF4-FFF2-40B4-BE49-F238E27FC236}">
              <a16:creationId xmlns="" xmlns:a16="http://schemas.microsoft.com/office/drawing/2014/main" id="{00000000-0008-0000-0B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72460" y="3899647"/>
          <a:ext cx="0" cy="313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19</xdr:row>
      <xdr:rowOff>0</xdr:rowOff>
    </xdr:from>
    <xdr:to>
      <xdr:col>3</xdr:col>
      <xdr:colOff>847725</xdr:colOff>
      <xdr:row>21</xdr:row>
      <xdr:rowOff>0</xdr:rowOff>
    </xdr:to>
    <xdr:pic>
      <xdr:nvPicPr>
        <xdr:cNvPr id="32" name="Picture 576" descr="pink_ribbon-small">
          <a:extLst>
            <a:ext uri="{FF2B5EF4-FFF2-40B4-BE49-F238E27FC236}">
              <a16:creationId xmlns="" xmlns:a16="http://schemas.microsoft.com/office/drawing/2014/main" id="{00000000-0008-0000-0B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72460" y="3899647"/>
          <a:ext cx="0" cy="313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20</xdr:row>
      <xdr:rowOff>0</xdr:rowOff>
    </xdr:from>
    <xdr:to>
      <xdr:col>3</xdr:col>
      <xdr:colOff>847725</xdr:colOff>
      <xdr:row>22</xdr:row>
      <xdr:rowOff>0</xdr:rowOff>
    </xdr:to>
    <xdr:pic>
      <xdr:nvPicPr>
        <xdr:cNvPr id="33" name="Picture 576" descr="pink_ribbon-small">
          <a:extLst>
            <a:ext uri="{FF2B5EF4-FFF2-40B4-BE49-F238E27FC236}">
              <a16:creationId xmlns="" xmlns:a16="http://schemas.microsoft.com/office/drawing/2014/main" id="{00000000-0008-0000-0B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72460" y="4056529"/>
          <a:ext cx="0" cy="313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20</xdr:row>
      <xdr:rowOff>0</xdr:rowOff>
    </xdr:from>
    <xdr:to>
      <xdr:col>3</xdr:col>
      <xdr:colOff>847725</xdr:colOff>
      <xdr:row>22</xdr:row>
      <xdr:rowOff>0</xdr:rowOff>
    </xdr:to>
    <xdr:pic>
      <xdr:nvPicPr>
        <xdr:cNvPr id="34" name="Picture 576" descr="pink_ribbon-small">
          <a:extLst>
            <a:ext uri="{FF2B5EF4-FFF2-40B4-BE49-F238E27FC236}">
              <a16:creationId xmlns="" xmlns:a16="http://schemas.microsoft.com/office/drawing/2014/main" id="{00000000-0008-0000-0B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72460" y="4056529"/>
          <a:ext cx="0" cy="313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21</xdr:row>
      <xdr:rowOff>0</xdr:rowOff>
    </xdr:from>
    <xdr:to>
      <xdr:col>3</xdr:col>
      <xdr:colOff>847725</xdr:colOff>
      <xdr:row>23</xdr:row>
      <xdr:rowOff>0</xdr:rowOff>
    </xdr:to>
    <xdr:pic>
      <xdr:nvPicPr>
        <xdr:cNvPr id="35" name="Picture 576" descr="pink_ribbon-small">
          <a:extLst>
            <a:ext uri="{FF2B5EF4-FFF2-40B4-BE49-F238E27FC236}">
              <a16:creationId xmlns="" xmlns:a16="http://schemas.microsoft.com/office/drawing/2014/main" id="{00000000-0008-0000-0B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72460" y="4213412"/>
          <a:ext cx="0" cy="313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21</xdr:row>
      <xdr:rowOff>0</xdr:rowOff>
    </xdr:from>
    <xdr:to>
      <xdr:col>3</xdr:col>
      <xdr:colOff>847725</xdr:colOff>
      <xdr:row>23</xdr:row>
      <xdr:rowOff>0</xdr:rowOff>
    </xdr:to>
    <xdr:pic>
      <xdr:nvPicPr>
        <xdr:cNvPr id="36" name="Picture 576" descr="pink_ribbon-small">
          <a:extLst>
            <a:ext uri="{FF2B5EF4-FFF2-40B4-BE49-F238E27FC236}">
              <a16:creationId xmlns="" xmlns:a16="http://schemas.microsoft.com/office/drawing/2014/main" id="{00000000-0008-0000-0B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72460" y="4213412"/>
          <a:ext cx="0" cy="313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21</xdr:row>
      <xdr:rowOff>0</xdr:rowOff>
    </xdr:from>
    <xdr:to>
      <xdr:col>3</xdr:col>
      <xdr:colOff>847725</xdr:colOff>
      <xdr:row>23</xdr:row>
      <xdr:rowOff>0</xdr:rowOff>
    </xdr:to>
    <xdr:pic>
      <xdr:nvPicPr>
        <xdr:cNvPr id="37" name="Picture 576" descr="pink_ribbon-small">
          <a:extLst>
            <a:ext uri="{FF2B5EF4-FFF2-40B4-BE49-F238E27FC236}">
              <a16:creationId xmlns="" xmlns:a16="http://schemas.microsoft.com/office/drawing/2014/main" id="{00000000-0008-0000-0B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72460" y="4213412"/>
          <a:ext cx="0" cy="313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22</xdr:row>
      <xdr:rowOff>0</xdr:rowOff>
    </xdr:from>
    <xdr:to>
      <xdr:col>3</xdr:col>
      <xdr:colOff>847725</xdr:colOff>
      <xdr:row>24</xdr:row>
      <xdr:rowOff>0</xdr:rowOff>
    </xdr:to>
    <xdr:pic>
      <xdr:nvPicPr>
        <xdr:cNvPr id="38" name="Picture 576" descr="pink_ribbon-small">
          <a:extLst>
            <a:ext uri="{FF2B5EF4-FFF2-40B4-BE49-F238E27FC236}">
              <a16:creationId xmlns="" xmlns:a16="http://schemas.microsoft.com/office/drawing/2014/main" id="{00000000-0008-0000-0B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72460" y="4370294"/>
          <a:ext cx="0" cy="313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22</xdr:row>
      <xdr:rowOff>0</xdr:rowOff>
    </xdr:from>
    <xdr:to>
      <xdr:col>3</xdr:col>
      <xdr:colOff>847725</xdr:colOff>
      <xdr:row>24</xdr:row>
      <xdr:rowOff>0</xdr:rowOff>
    </xdr:to>
    <xdr:pic>
      <xdr:nvPicPr>
        <xdr:cNvPr id="39" name="Picture 576" descr="pink_ribbon-small">
          <a:extLst>
            <a:ext uri="{FF2B5EF4-FFF2-40B4-BE49-F238E27FC236}">
              <a16:creationId xmlns="" xmlns:a16="http://schemas.microsoft.com/office/drawing/2014/main" id="{00000000-0008-0000-0B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72460" y="4370294"/>
          <a:ext cx="0" cy="313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23</xdr:row>
      <xdr:rowOff>0</xdr:rowOff>
    </xdr:from>
    <xdr:to>
      <xdr:col>3</xdr:col>
      <xdr:colOff>847725</xdr:colOff>
      <xdr:row>25</xdr:row>
      <xdr:rowOff>0</xdr:rowOff>
    </xdr:to>
    <xdr:pic>
      <xdr:nvPicPr>
        <xdr:cNvPr id="40" name="Picture 576" descr="pink_ribbon-small">
          <a:extLst>
            <a:ext uri="{FF2B5EF4-FFF2-40B4-BE49-F238E27FC236}">
              <a16:creationId xmlns="" xmlns:a16="http://schemas.microsoft.com/office/drawing/2014/main" id="{00000000-0008-0000-0B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72460" y="4527176"/>
          <a:ext cx="0" cy="313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23</xdr:row>
      <xdr:rowOff>0</xdr:rowOff>
    </xdr:from>
    <xdr:to>
      <xdr:col>3</xdr:col>
      <xdr:colOff>847725</xdr:colOff>
      <xdr:row>25</xdr:row>
      <xdr:rowOff>0</xdr:rowOff>
    </xdr:to>
    <xdr:pic>
      <xdr:nvPicPr>
        <xdr:cNvPr id="41" name="Picture 576" descr="pink_ribbon-small">
          <a:extLst>
            <a:ext uri="{FF2B5EF4-FFF2-40B4-BE49-F238E27FC236}">
              <a16:creationId xmlns="" xmlns:a16="http://schemas.microsoft.com/office/drawing/2014/main" id="{00000000-0008-0000-0B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72460" y="4527176"/>
          <a:ext cx="0" cy="313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24</xdr:row>
      <xdr:rowOff>0</xdr:rowOff>
    </xdr:from>
    <xdr:to>
      <xdr:col>3</xdr:col>
      <xdr:colOff>847725</xdr:colOff>
      <xdr:row>26</xdr:row>
      <xdr:rowOff>0</xdr:rowOff>
    </xdr:to>
    <xdr:pic>
      <xdr:nvPicPr>
        <xdr:cNvPr id="42" name="Picture 576" descr="pink_ribbon-small">
          <a:extLst>
            <a:ext uri="{FF2B5EF4-FFF2-40B4-BE49-F238E27FC236}">
              <a16:creationId xmlns="" xmlns:a16="http://schemas.microsoft.com/office/drawing/2014/main" id="{00000000-0008-0000-0B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72460" y="4684059"/>
          <a:ext cx="0" cy="313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24</xdr:row>
      <xdr:rowOff>0</xdr:rowOff>
    </xdr:from>
    <xdr:to>
      <xdr:col>3</xdr:col>
      <xdr:colOff>847725</xdr:colOff>
      <xdr:row>26</xdr:row>
      <xdr:rowOff>0</xdr:rowOff>
    </xdr:to>
    <xdr:pic>
      <xdr:nvPicPr>
        <xdr:cNvPr id="43" name="Picture 576" descr="pink_ribbon-small">
          <a:extLst>
            <a:ext uri="{FF2B5EF4-FFF2-40B4-BE49-F238E27FC236}">
              <a16:creationId xmlns="" xmlns:a16="http://schemas.microsoft.com/office/drawing/2014/main" id="{00000000-0008-0000-0B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72460" y="4684059"/>
          <a:ext cx="0" cy="313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25</xdr:row>
      <xdr:rowOff>0</xdr:rowOff>
    </xdr:from>
    <xdr:to>
      <xdr:col>3</xdr:col>
      <xdr:colOff>847725</xdr:colOff>
      <xdr:row>27</xdr:row>
      <xdr:rowOff>0</xdr:rowOff>
    </xdr:to>
    <xdr:pic>
      <xdr:nvPicPr>
        <xdr:cNvPr id="44" name="Picture 576" descr="pink_ribbon-small">
          <a:extLst>
            <a:ext uri="{FF2B5EF4-FFF2-40B4-BE49-F238E27FC236}">
              <a16:creationId xmlns="" xmlns:a16="http://schemas.microsoft.com/office/drawing/2014/main" id="{00000000-0008-0000-0B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72460" y="4840941"/>
          <a:ext cx="0" cy="313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933450</xdr:colOff>
      <xdr:row>25</xdr:row>
      <xdr:rowOff>0</xdr:rowOff>
    </xdr:from>
    <xdr:to>
      <xdr:col>3</xdr:col>
      <xdr:colOff>847725</xdr:colOff>
      <xdr:row>27</xdr:row>
      <xdr:rowOff>0</xdr:rowOff>
    </xdr:to>
    <xdr:pic>
      <xdr:nvPicPr>
        <xdr:cNvPr id="45" name="Picture 576" descr="pink_ribbon-small">
          <a:extLst>
            <a:ext uri="{FF2B5EF4-FFF2-40B4-BE49-F238E27FC236}">
              <a16:creationId xmlns="" xmlns:a16="http://schemas.microsoft.com/office/drawing/2014/main" id="{00000000-0008-0000-0B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772460" y="4840941"/>
          <a:ext cx="0" cy="313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582707</xdr:colOff>
      <xdr:row>31</xdr:row>
      <xdr:rowOff>112058</xdr:rowOff>
    </xdr:from>
    <xdr:to>
      <xdr:col>16</xdr:col>
      <xdr:colOff>63163</xdr:colOff>
      <xdr:row>42</xdr:row>
      <xdr:rowOff>96367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729383" y="5894293"/>
          <a:ext cx="1295809" cy="1945339"/>
        </a:xfrm>
        <a:prstGeom prst="rect">
          <a:avLst/>
        </a:prstGeom>
        <a:solidFill>
          <a:schemeClr val="bg1">
            <a:lumMod val="85000"/>
          </a:schemeClr>
        </a:solidFill>
        <a:ln w="57150" cap="sq" cmpd="dbl">
          <a:solidFill>
            <a:schemeClr val="bg1">
              <a:lumMod val="85000"/>
            </a:schemeClr>
          </a:solidFill>
          <a:miter lim="800000"/>
        </a:ln>
        <a:effectLst>
          <a:outerShdw blurRad="55000" dist="18000" dir="5400000" algn="tl" rotWithShape="0">
            <a:schemeClr val="bg1">
              <a:lumMod val="65000"/>
              <a:alpha val="40000"/>
            </a:scheme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13</xdr:col>
      <xdr:colOff>237546</xdr:colOff>
      <xdr:row>1</xdr:row>
      <xdr:rowOff>115727</xdr:rowOff>
    </xdr:from>
    <xdr:to>
      <xdr:col>14</xdr:col>
      <xdr:colOff>224119</xdr:colOff>
      <xdr:row>4</xdr:row>
      <xdr:rowOff>42958</xdr:rowOff>
    </xdr:to>
    <xdr:pic>
      <xdr:nvPicPr>
        <xdr:cNvPr id="46" name="Picture 45" descr="http://mediabin.hickorybrands.com/filestore/1/0/3/3_cc24a9a29203104/1033_89c4a4099e94a9f.jpg?v=2013-02-21+14%3A13%3A42">
          <a:extLst>
            <a:ext uri="{FF2B5EF4-FFF2-40B4-BE49-F238E27FC236}">
              <a16:creationId xmlns="" xmlns:a16="http://schemas.microsoft.com/office/drawing/2014/main" id="{00000000-0008-0000-0B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clrChange>
            <a:clrFrom>
              <a:srgbClr val="FFFFFE"/>
            </a:clrFrom>
            <a:clrTo>
              <a:srgbClr val="FFFF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84222" y="272609"/>
          <a:ext cx="591690" cy="902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56031</xdr:colOff>
      <xdr:row>29</xdr:row>
      <xdr:rowOff>134680</xdr:rowOff>
    </xdr:from>
    <xdr:to>
      <xdr:col>13</xdr:col>
      <xdr:colOff>437029</xdr:colOff>
      <xdr:row>45</xdr:row>
      <xdr:rowOff>128452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97590" y="5603151"/>
          <a:ext cx="986116" cy="2739213"/>
        </a:xfrm>
        <a:prstGeom prst="rect">
          <a:avLst/>
        </a:prstGeom>
        <a:ln w="57150">
          <a:solidFill>
            <a:schemeClr val="bg1">
              <a:lumMod val="75000"/>
            </a:schemeClr>
          </a:solidFill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462242</xdr:colOff>
      <xdr:row>48</xdr:row>
      <xdr:rowOff>112934</xdr:rowOff>
    </xdr:from>
    <xdr:to>
      <xdr:col>11</xdr:col>
      <xdr:colOff>38100</xdr:colOff>
      <xdr:row>52</xdr:row>
      <xdr:rowOff>103934</xdr:rowOff>
    </xdr:to>
    <xdr:pic>
      <xdr:nvPicPr>
        <xdr:cNvPr id="3" name="Picture 2" descr="HBI LOGO blue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34242" y="10247534"/>
          <a:ext cx="1061758" cy="803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51</xdr:row>
      <xdr:rowOff>47625</xdr:rowOff>
    </xdr:from>
    <xdr:to>
      <xdr:col>7</xdr:col>
      <xdr:colOff>247270</xdr:colOff>
      <xdr:row>64</xdr:row>
      <xdr:rowOff>57150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62350" y="8686800"/>
          <a:ext cx="380620" cy="2114550"/>
        </a:xfrm>
        <a:prstGeom prst="rect">
          <a:avLst/>
        </a:prstGeom>
      </xdr:spPr>
    </xdr:pic>
    <xdr:clientData/>
  </xdr:twoCellAnchor>
  <xdr:twoCellAnchor editAs="oneCell">
    <xdr:from>
      <xdr:col>7</xdr:col>
      <xdr:colOff>266701</xdr:colOff>
      <xdr:row>51</xdr:row>
      <xdr:rowOff>57149</xdr:rowOff>
    </xdr:from>
    <xdr:to>
      <xdr:col>8</xdr:col>
      <xdr:colOff>280036</xdr:colOff>
      <xdr:row>64</xdr:row>
      <xdr:rowOff>85725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62401" y="8696324"/>
          <a:ext cx="365760" cy="2133601"/>
        </a:xfrm>
        <a:prstGeom prst="rect">
          <a:avLst/>
        </a:prstGeom>
      </xdr:spPr>
    </xdr:pic>
    <xdr:clientData/>
  </xdr:twoCellAnchor>
  <xdr:twoCellAnchor editAs="oneCell">
    <xdr:from>
      <xdr:col>8</xdr:col>
      <xdr:colOff>257174</xdr:colOff>
      <xdr:row>51</xdr:row>
      <xdr:rowOff>66675</xdr:rowOff>
    </xdr:from>
    <xdr:to>
      <xdr:col>10</xdr:col>
      <xdr:colOff>147609</xdr:colOff>
      <xdr:row>64</xdr:row>
      <xdr:rowOff>76200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305299" y="8705850"/>
          <a:ext cx="404785" cy="211455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95250</xdr:colOff>
      <xdr:row>51</xdr:row>
      <xdr:rowOff>57148</xdr:rowOff>
    </xdr:from>
    <xdr:to>
      <xdr:col>11</xdr:col>
      <xdr:colOff>160374</xdr:colOff>
      <xdr:row>64</xdr:row>
      <xdr:rowOff>133350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57725" y="8696323"/>
          <a:ext cx="417549" cy="2181227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142876</xdr:colOff>
      <xdr:row>51</xdr:row>
      <xdr:rowOff>57150</xdr:rowOff>
    </xdr:from>
    <xdr:to>
      <xdr:col>11</xdr:col>
      <xdr:colOff>519142</xdr:colOff>
      <xdr:row>64</xdr:row>
      <xdr:rowOff>76200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57776" y="8696325"/>
          <a:ext cx="376266" cy="2124075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219074</xdr:colOff>
      <xdr:row>51</xdr:row>
      <xdr:rowOff>95249</xdr:rowOff>
    </xdr:from>
    <xdr:to>
      <xdr:col>2</xdr:col>
      <xdr:colOff>638175</xdr:colOff>
      <xdr:row>64</xdr:row>
      <xdr:rowOff>152400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23974" y="8734424"/>
          <a:ext cx="419101" cy="2162176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51</xdr:row>
      <xdr:rowOff>95250</xdr:rowOff>
    </xdr:from>
    <xdr:to>
      <xdr:col>2</xdr:col>
      <xdr:colOff>987829</xdr:colOff>
      <xdr:row>64</xdr:row>
      <xdr:rowOff>123825</xdr:rowOff>
    </xdr:to>
    <xdr:pic>
      <xdr:nvPicPr>
        <xdr:cNvPr id="8" name="Picture 7">
          <a:extLst>
            <a:ext uri="{FF2B5EF4-FFF2-40B4-BE49-F238E27FC236}">
              <a16:creationId xmlns=""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14500" y="8734425"/>
          <a:ext cx="378229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51</xdr:row>
      <xdr:rowOff>85724</xdr:rowOff>
    </xdr:from>
    <xdr:to>
      <xdr:col>2</xdr:col>
      <xdr:colOff>257175</xdr:colOff>
      <xdr:row>65</xdr:row>
      <xdr:rowOff>137012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62025" y="8724899"/>
          <a:ext cx="400050" cy="2318238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962024</xdr:colOff>
      <xdr:row>51</xdr:row>
      <xdr:rowOff>95249</xdr:rowOff>
    </xdr:from>
    <xdr:to>
      <xdr:col>3</xdr:col>
      <xdr:colOff>120858</xdr:colOff>
      <xdr:row>64</xdr:row>
      <xdr:rowOff>114300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66924" y="8734424"/>
          <a:ext cx="406609" cy="2124076"/>
        </a:xfrm>
        <a:prstGeom prst="rect">
          <a:avLst/>
        </a:prstGeom>
      </xdr:spPr>
    </xdr:pic>
    <xdr:clientData/>
  </xdr:twoCellAnchor>
  <xdr:twoCellAnchor editAs="oneCell">
    <xdr:from>
      <xdr:col>13</xdr:col>
      <xdr:colOff>9524</xdr:colOff>
      <xdr:row>51</xdr:row>
      <xdr:rowOff>124327</xdr:rowOff>
    </xdr:from>
    <xdr:to>
      <xdr:col>14</xdr:col>
      <xdr:colOff>47624</xdr:colOff>
      <xdr:row>64</xdr:row>
      <xdr:rowOff>103873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00000000-0008-0000-0D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838949" y="8763502"/>
          <a:ext cx="333375" cy="2084571"/>
        </a:xfrm>
        <a:prstGeom prst="rect">
          <a:avLst/>
        </a:prstGeom>
      </xdr:spPr>
    </xdr:pic>
    <xdr:clientData/>
  </xdr:twoCellAnchor>
  <xdr:twoCellAnchor editAs="oneCell">
    <xdr:from>
      <xdr:col>12</xdr:col>
      <xdr:colOff>733424</xdr:colOff>
      <xdr:row>51</xdr:row>
      <xdr:rowOff>104774</xdr:rowOff>
    </xdr:from>
    <xdr:to>
      <xdr:col>12</xdr:col>
      <xdr:colOff>1123949</xdr:colOff>
      <xdr:row>64</xdr:row>
      <xdr:rowOff>117584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00000000-0008-0000-0D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-864"/>
        <a:stretch/>
      </xdr:blipFill>
      <xdr:spPr>
        <a:xfrm>
          <a:off x="6400799" y="8743949"/>
          <a:ext cx="390525" cy="2117835"/>
        </a:xfrm>
        <a:prstGeom prst="rect">
          <a:avLst/>
        </a:prstGeom>
      </xdr:spPr>
    </xdr:pic>
    <xdr:clientData/>
  </xdr:twoCellAnchor>
  <xdr:twoCellAnchor editAs="oneCell">
    <xdr:from>
      <xdr:col>14</xdr:col>
      <xdr:colOff>57150</xdr:colOff>
      <xdr:row>51</xdr:row>
      <xdr:rowOff>76199</xdr:rowOff>
    </xdr:from>
    <xdr:to>
      <xdr:col>15</xdr:col>
      <xdr:colOff>95251</xdr:colOff>
      <xdr:row>65</xdr:row>
      <xdr:rowOff>16738</xdr:rowOff>
    </xdr:to>
    <xdr:pic>
      <xdr:nvPicPr>
        <xdr:cNvPr id="14" name="Picture 13">
          <a:extLst>
            <a:ext uri="{FF2B5EF4-FFF2-40B4-BE49-F238E27FC236}">
              <a16:creationId xmlns="" xmlns:a16="http://schemas.microsoft.com/office/drawing/2014/main" id="{00000000-0008-0000-0D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181850" y="8715374"/>
          <a:ext cx="371476" cy="2207489"/>
        </a:xfrm>
        <a:prstGeom prst="rect">
          <a:avLst/>
        </a:prstGeom>
      </xdr:spPr>
    </xdr:pic>
    <xdr:clientData/>
  </xdr:twoCellAnchor>
  <xdr:twoCellAnchor editAs="oneCell">
    <xdr:from>
      <xdr:col>7</xdr:col>
      <xdr:colOff>238125</xdr:colOff>
      <xdr:row>1</xdr:row>
      <xdr:rowOff>66675</xdr:rowOff>
    </xdr:from>
    <xdr:to>
      <xdr:col>11</xdr:col>
      <xdr:colOff>209549</xdr:colOff>
      <xdr:row>3</xdr:row>
      <xdr:rowOff>86406</xdr:rowOff>
    </xdr:to>
    <xdr:pic>
      <xdr:nvPicPr>
        <xdr:cNvPr id="15" name="Picture 14">
          <a:extLst>
            <a:ext uri="{FF2B5EF4-FFF2-40B4-BE49-F238E27FC236}">
              <a16:creationId xmlns="" xmlns:a16="http://schemas.microsoft.com/office/drawing/2014/main" id="{00000000-0008-0000-0D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33825" y="228600"/>
          <a:ext cx="1190624" cy="343581"/>
        </a:xfrm>
        <a:prstGeom prst="rect">
          <a:avLst/>
        </a:prstGeom>
        <a:ln w="28575"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15</xdr:col>
      <xdr:colOff>85725</xdr:colOff>
      <xdr:row>51</xdr:row>
      <xdr:rowOff>104775</xdr:rowOff>
    </xdr:from>
    <xdr:to>
      <xdr:col>16</xdr:col>
      <xdr:colOff>21475</xdr:colOff>
      <xdr:row>64</xdr:row>
      <xdr:rowOff>75784</xdr:rowOff>
    </xdr:to>
    <xdr:pic>
      <xdr:nvPicPr>
        <xdr:cNvPr id="13" name="Picture 12">
          <a:extLst>
            <a:ext uri="{FF2B5EF4-FFF2-40B4-BE49-F238E27FC236}">
              <a16:creationId xmlns="" xmlns:a16="http://schemas.microsoft.com/office/drawing/2014/main" id="{00000000-0008-0000-0D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543800" y="8743950"/>
          <a:ext cx="326275" cy="207603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557619</xdr:colOff>
      <xdr:row>44</xdr:row>
      <xdr:rowOff>19050</xdr:rowOff>
    </xdr:from>
    <xdr:to>
      <xdr:col>3</xdr:col>
      <xdr:colOff>75527</xdr:colOff>
      <xdr:row>54</xdr:row>
      <xdr:rowOff>152400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2994" y="7562850"/>
          <a:ext cx="394208" cy="184785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44</xdr:row>
      <xdr:rowOff>9525</xdr:rowOff>
    </xdr:from>
    <xdr:to>
      <xdr:col>2</xdr:col>
      <xdr:colOff>411861</xdr:colOff>
      <xdr:row>54</xdr:row>
      <xdr:rowOff>123825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" y="7553325"/>
          <a:ext cx="402336" cy="1828800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44</xdr:row>
      <xdr:rowOff>38100</xdr:rowOff>
    </xdr:from>
    <xdr:to>
      <xdr:col>6</xdr:col>
      <xdr:colOff>219075</xdr:colOff>
      <xdr:row>54</xdr:row>
      <xdr:rowOff>142008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52725" y="7581900"/>
          <a:ext cx="400050" cy="1818408"/>
        </a:xfrm>
        <a:prstGeom prst="rect">
          <a:avLst/>
        </a:prstGeom>
      </xdr:spPr>
    </xdr:pic>
    <xdr:clientData/>
  </xdr:twoCellAnchor>
  <xdr:twoCellAnchor editAs="oneCell">
    <xdr:from>
      <xdr:col>3</xdr:col>
      <xdr:colOff>228599</xdr:colOff>
      <xdr:row>44</xdr:row>
      <xdr:rowOff>28152</xdr:rowOff>
    </xdr:from>
    <xdr:to>
      <xdr:col>5</xdr:col>
      <xdr:colOff>28575</xdr:colOff>
      <xdr:row>54</xdr:row>
      <xdr:rowOff>142875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00274" y="7571952"/>
          <a:ext cx="400051" cy="1829223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44</xdr:row>
      <xdr:rowOff>14236</xdr:rowOff>
    </xdr:from>
    <xdr:to>
      <xdr:col>1</xdr:col>
      <xdr:colOff>560979</xdr:colOff>
      <xdr:row>54</xdr:row>
      <xdr:rowOff>152400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4350" y="7558036"/>
          <a:ext cx="389529" cy="18526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160062</xdr:colOff>
      <xdr:row>8</xdr:row>
      <xdr:rowOff>59041</xdr:rowOff>
    </xdr:from>
    <xdr:to>
      <xdr:col>11</xdr:col>
      <xdr:colOff>278772</xdr:colOff>
      <xdr:row>13</xdr:row>
      <xdr:rowOff>61561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2312654">
          <a:off x="5503587" y="1563991"/>
          <a:ext cx="1337910" cy="764520"/>
        </a:xfrm>
        <a:prstGeom prst="rect">
          <a:avLst/>
        </a:prstGeom>
      </xdr:spPr>
    </xdr:pic>
    <xdr:clientData/>
  </xdr:twoCellAnchor>
  <xdr:twoCellAnchor editAs="oneCell">
    <xdr:from>
      <xdr:col>9</xdr:col>
      <xdr:colOff>101221</xdr:colOff>
      <xdr:row>17</xdr:row>
      <xdr:rowOff>55973</xdr:rowOff>
    </xdr:from>
    <xdr:to>
      <xdr:col>11</xdr:col>
      <xdr:colOff>223632</xdr:colOff>
      <xdr:row>22</xdr:row>
      <xdr:rowOff>60607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2133706">
          <a:off x="5416171" y="2961098"/>
          <a:ext cx="1341611" cy="766634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35</xdr:row>
      <xdr:rowOff>59835</xdr:rowOff>
    </xdr:from>
    <xdr:to>
      <xdr:col>11</xdr:col>
      <xdr:colOff>283218</xdr:colOff>
      <xdr:row>40</xdr:row>
      <xdr:rowOff>20429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2509838">
          <a:off x="5400675" y="5955810"/>
          <a:ext cx="1416693" cy="770219"/>
        </a:xfrm>
        <a:prstGeom prst="rect">
          <a:avLst/>
        </a:prstGeom>
      </xdr:spPr>
    </xdr:pic>
    <xdr:clientData/>
  </xdr:twoCellAnchor>
  <xdr:twoCellAnchor editAs="oneCell">
    <xdr:from>
      <xdr:col>9</xdr:col>
      <xdr:colOff>158171</xdr:colOff>
      <xdr:row>44</xdr:row>
      <xdr:rowOff>67961</xdr:rowOff>
    </xdr:from>
    <xdr:to>
      <xdr:col>11</xdr:col>
      <xdr:colOff>236286</xdr:colOff>
      <xdr:row>48</xdr:row>
      <xdr:rowOff>161023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895056">
          <a:off x="5473121" y="7468886"/>
          <a:ext cx="1297315" cy="693137"/>
        </a:xfrm>
        <a:prstGeom prst="rect">
          <a:avLst/>
        </a:prstGeom>
      </xdr:spPr>
    </xdr:pic>
    <xdr:clientData/>
  </xdr:twoCellAnchor>
  <xdr:twoCellAnchor editAs="oneCell">
    <xdr:from>
      <xdr:col>9</xdr:col>
      <xdr:colOff>267533</xdr:colOff>
      <xdr:row>25</xdr:row>
      <xdr:rowOff>76466</xdr:rowOff>
    </xdr:from>
    <xdr:to>
      <xdr:col>11</xdr:col>
      <xdr:colOff>118307</xdr:colOff>
      <xdr:row>33</xdr:row>
      <xdr:rowOff>114276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3762350">
          <a:off x="5436577" y="4375272"/>
          <a:ext cx="1361785" cy="1069974"/>
        </a:xfrm>
        <a:prstGeom prst="rect">
          <a:avLst/>
        </a:prstGeom>
      </xdr:spPr>
    </xdr:pic>
    <xdr:clientData/>
  </xdr:twoCellAnchor>
  <xdr:twoCellAnchor>
    <xdr:from>
      <xdr:col>4</xdr:col>
      <xdr:colOff>533400</xdr:colOff>
      <xdr:row>1</xdr:row>
      <xdr:rowOff>99551</xdr:rowOff>
    </xdr:from>
    <xdr:to>
      <xdr:col>7</xdr:col>
      <xdr:colOff>114300</xdr:colOff>
      <xdr:row>4</xdr:row>
      <xdr:rowOff>57149</xdr:rowOff>
    </xdr:to>
    <xdr:pic>
      <xdr:nvPicPr>
        <xdr:cNvPr id="8" name="Picture 21" descr="10Seconds_division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00325" y="261476"/>
          <a:ext cx="1685925" cy="443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600075</xdr:colOff>
      <xdr:row>51</xdr:row>
      <xdr:rowOff>107768</xdr:rowOff>
    </xdr:from>
    <xdr:to>
      <xdr:col>5</xdr:col>
      <xdr:colOff>409575</xdr:colOff>
      <xdr:row>55</xdr:row>
      <xdr:rowOff>130001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7000" y="8613593"/>
          <a:ext cx="981075" cy="6699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118253</xdr:colOff>
      <xdr:row>1</xdr:row>
      <xdr:rowOff>35700</xdr:rowOff>
    </xdr:from>
    <xdr:to>
      <xdr:col>10</xdr:col>
      <xdr:colOff>470979</xdr:colOff>
      <xdr:row>5</xdr:row>
      <xdr:rowOff>74009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395053">
          <a:off x="4204478" y="292875"/>
          <a:ext cx="1571926" cy="866984"/>
        </a:xfrm>
        <a:prstGeom prst="rect">
          <a:avLst/>
        </a:prstGeom>
      </xdr:spPr>
    </xdr:pic>
    <xdr:clientData/>
  </xdr:twoCellAnchor>
  <xdr:twoCellAnchor editAs="oneCell">
    <xdr:from>
      <xdr:col>8</xdr:col>
      <xdr:colOff>127123</xdr:colOff>
      <xdr:row>31</xdr:row>
      <xdr:rowOff>114279</xdr:rowOff>
    </xdr:from>
    <xdr:to>
      <xdr:col>10</xdr:col>
      <xdr:colOff>495644</xdr:colOff>
      <xdr:row>35</xdr:row>
      <xdr:rowOff>139866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112898">
          <a:off x="4213348" y="5800704"/>
          <a:ext cx="1587721" cy="597087"/>
        </a:xfrm>
        <a:prstGeom prst="rect">
          <a:avLst/>
        </a:prstGeom>
      </xdr:spPr>
    </xdr:pic>
    <xdr:clientData/>
  </xdr:twoCellAnchor>
  <xdr:twoCellAnchor editAs="oneCell">
    <xdr:from>
      <xdr:col>8</xdr:col>
      <xdr:colOff>189193</xdr:colOff>
      <xdr:row>43</xdr:row>
      <xdr:rowOff>203409</xdr:rowOff>
    </xdr:from>
    <xdr:to>
      <xdr:col>10</xdr:col>
      <xdr:colOff>494591</xdr:colOff>
      <xdr:row>48</xdr:row>
      <xdr:rowOff>69596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265428">
          <a:off x="4275418" y="7728159"/>
          <a:ext cx="1524598" cy="742487"/>
        </a:xfrm>
        <a:prstGeom prst="rect">
          <a:avLst/>
        </a:prstGeom>
      </xdr:spPr>
    </xdr:pic>
    <xdr:clientData/>
  </xdr:twoCellAnchor>
  <xdr:twoCellAnchor editAs="oneCell">
    <xdr:from>
      <xdr:col>8</xdr:col>
      <xdr:colOff>141268</xdr:colOff>
      <xdr:row>10</xdr:row>
      <xdr:rowOff>208837</xdr:rowOff>
    </xdr:from>
    <xdr:to>
      <xdr:col>10</xdr:col>
      <xdr:colOff>478921</xdr:colOff>
      <xdr:row>14</xdr:row>
      <xdr:rowOff>95057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354326">
          <a:off x="4227493" y="2009062"/>
          <a:ext cx="1556853" cy="733945"/>
        </a:xfrm>
        <a:prstGeom prst="rect">
          <a:avLst/>
        </a:prstGeom>
      </xdr:spPr>
    </xdr:pic>
    <xdr:clientData/>
  </xdr:twoCellAnchor>
  <xdr:twoCellAnchor editAs="oneCell">
    <xdr:from>
      <xdr:col>8</xdr:col>
      <xdr:colOff>271872</xdr:colOff>
      <xdr:row>20</xdr:row>
      <xdr:rowOff>87489</xdr:rowOff>
    </xdr:from>
    <xdr:to>
      <xdr:col>10</xdr:col>
      <xdr:colOff>285757</xdr:colOff>
      <xdr:row>25</xdr:row>
      <xdr:rowOff>94865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724574">
          <a:off x="4358097" y="3668889"/>
          <a:ext cx="1233085" cy="8932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352424</xdr:colOff>
      <xdr:row>0</xdr:row>
      <xdr:rowOff>152400</xdr:rowOff>
    </xdr:from>
    <xdr:to>
      <xdr:col>2</xdr:col>
      <xdr:colOff>338863</xdr:colOff>
      <xdr:row>2</xdr:row>
      <xdr:rowOff>76200</xdr:rowOff>
    </xdr:to>
    <xdr:pic>
      <xdr:nvPicPr>
        <xdr:cNvPr id="30771" name="Picture 21" descr="10Seconds_division">
          <a:extLst>
            <a:ext uri="{FF2B5EF4-FFF2-40B4-BE49-F238E27FC236}">
              <a16:creationId xmlns="" xmlns:a16="http://schemas.microsoft.com/office/drawing/2014/main" id="{00000000-0008-0000-0300-0000337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424" y="152400"/>
          <a:ext cx="1916839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101600</xdr:colOff>
      <xdr:row>52</xdr:row>
      <xdr:rowOff>141317</xdr:rowOff>
    </xdr:from>
    <xdr:to>
      <xdr:col>1</xdr:col>
      <xdr:colOff>832002</xdr:colOff>
      <xdr:row>59</xdr:row>
      <xdr:rowOff>12700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600" y="11469717"/>
          <a:ext cx="1479702" cy="1217583"/>
        </a:xfrm>
        <a:prstGeom prst="rect">
          <a:avLst/>
        </a:prstGeom>
      </xdr:spPr>
    </xdr:pic>
    <xdr:clientData/>
  </xdr:twoCellAnchor>
  <xdr:twoCellAnchor editAs="oneCell">
    <xdr:from>
      <xdr:col>2</xdr:col>
      <xdr:colOff>558801</xdr:colOff>
      <xdr:row>53</xdr:row>
      <xdr:rowOff>75640</xdr:rowOff>
    </xdr:from>
    <xdr:to>
      <xdr:col>3</xdr:col>
      <xdr:colOff>774700</xdr:colOff>
      <xdr:row>60</xdr:row>
      <xdr:rowOff>82132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89201" y="11391340"/>
          <a:ext cx="1028699" cy="1352692"/>
        </a:xfrm>
        <a:prstGeom prst="rect">
          <a:avLst/>
        </a:prstGeom>
      </xdr:spPr>
    </xdr:pic>
    <xdr:clientData/>
  </xdr:twoCellAnchor>
  <xdr:twoCellAnchor editAs="oneCell">
    <xdr:from>
      <xdr:col>3</xdr:col>
      <xdr:colOff>774700</xdr:colOff>
      <xdr:row>53</xdr:row>
      <xdr:rowOff>92008</xdr:rowOff>
    </xdr:from>
    <xdr:to>
      <xdr:col>3</xdr:col>
      <xdr:colOff>1778000</xdr:colOff>
      <xdr:row>60</xdr:row>
      <xdr:rowOff>8956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17900" y="11407708"/>
          <a:ext cx="1003300" cy="1263148"/>
        </a:xfrm>
        <a:prstGeom prst="rect">
          <a:avLst/>
        </a:prstGeom>
      </xdr:spPr>
    </xdr:pic>
    <xdr:clientData/>
  </xdr:twoCellAnchor>
  <xdr:twoCellAnchor editAs="oneCell">
    <xdr:from>
      <xdr:col>3</xdr:col>
      <xdr:colOff>1812544</xdr:colOff>
      <xdr:row>53</xdr:row>
      <xdr:rowOff>74650</xdr:rowOff>
    </xdr:from>
    <xdr:to>
      <xdr:col>4</xdr:col>
      <xdr:colOff>558800</xdr:colOff>
      <xdr:row>60</xdr:row>
      <xdr:rowOff>33762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55744" y="11390350"/>
          <a:ext cx="1070356" cy="1305312"/>
        </a:xfrm>
        <a:prstGeom prst="rect">
          <a:avLst/>
        </a:prstGeom>
      </xdr:spPr>
    </xdr:pic>
    <xdr:clientData/>
  </xdr:twoCellAnchor>
  <xdr:twoCellAnchor editAs="oneCell">
    <xdr:from>
      <xdr:col>1</xdr:col>
      <xdr:colOff>825500</xdr:colOff>
      <xdr:row>52</xdr:row>
      <xdr:rowOff>127000</xdr:rowOff>
    </xdr:from>
    <xdr:to>
      <xdr:col>2</xdr:col>
      <xdr:colOff>635423</xdr:colOff>
      <xdr:row>60</xdr:row>
      <xdr:rowOff>155074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574800" y="11252200"/>
          <a:ext cx="991023" cy="1564774"/>
        </a:xfrm>
        <a:prstGeom prst="rect">
          <a:avLst/>
        </a:prstGeom>
      </xdr:spPr>
    </xdr:pic>
    <xdr:clientData/>
  </xdr:twoCellAnchor>
  <xdr:twoCellAnchor editAs="oneCell">
    <xdr:from>
      <xdr:col>5</xdr:col>
      <xdr:colOff>88900</xdr:colOff>
      <xdr:row>54</xdr:row>
      <xdr:rowOff>50800</xdr:rowOff>
    </xdr:from>
    <xdr:to>
      <xdr:col>6</xdr:col>
      <xdr:colOff>451089</xdr:colOff>
      <xdr:row>60</xdr:row>
      <xdr:rowOff>152400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829300" y="11569700"/>
          <a:ext cx="984489" cy="1257300"/>
        </a:xfrm>
        <a:prstGeom prst="rect">
          <a:avLst/>
        </a:prstGeom>
      </xdr:spPr>
    </xdr:pic>
    <xdr:clientData/>
  </xdr:twoCellAnchor>
  <xdr:twoCellAnchor editAs="oneCell">
    <xdr:from>
      <xdr:col>6</xdr:col>
      <xdr:colOff>520700</xdr:colOff>
      <xdr:row>54</xdr:row>
      <xdr:rowOff>41936</xdr:rowOff>
    </xdr:from>
    <xdr:to>
      <xdr:col>7</xdr:col>
      <xdr:colOff>850900</xdr:colOff>
      <xdr:row>60</xdr:row>
      <xdr:rowOff>173778</xdr:rowOff>
    </xdr:to>
    <xdr:pic>
      <xdr:nvPicPr>
        <xdr:cNvPr id="8" name="Picture 7">
          <a:extLst>
            <a:ext uri="{FF2B5EF4-FFF2-40B4-BE49-F238E27FC236}">
              <a16:creationId xmlns=""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883400" y="11560836"/>
          <a:ext cx="1003300" cy="12875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152399</xdr:colOff>
      <xdr:row>1</xdr:row>
      <xdr:rowOff>9524</xdr:rowOff>
    </xdr:from>
    <xdr:to>
      <xdr:col>2</xdr:col>
      <xdr:colOff>1256811</xdr:colOff>
      <xdr:row>15</xdr:row>
      <xdr:rowOff>104775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99" y="200024"/>
          <a:ext cx="2961787" cy="3133726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26</xdr:row>
      <xdr:rowOff>88685</xdr:rowOff>
    </xdr:from>
    <xdr:to>
      <xdr:col>2</xdr:col>
      <xdr:colOff>1080397</xdr:colOff>
      <xdr:row>40</xdr:row>
      <xdr:rowOff>161925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5765585"/>
          <a:ext cx="2823472" cy="2740240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1</xdr:row>
      <xdr:rowOff>0</xdr:rowOff>
    </xdr:from>
    <xdr:to>
      <xdr:col>8</xdr:col>
      <xdr:colOff>0</xdr:colOff>
      <xdr:row>4</xdr:row>
      <xdr:rowOff>47625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2050" y="190500"/>
          <a:ext cx="866775" cy="866775"/>
        </a:xfrm>
        <a:prstGeom prst="rect">
          <a:avLst/>
        </a:prstGeom>
      </xdr:spPr>
    </xdr:pic>
    <xdr:clientData/>
  </xdr:twoCellAnchor>
  <xdr:twoCellAnchor editAs="oneCell">
    <xdr:from>
      <xdr:col>1</xdr:col>
      <xdr:colOff>819150</xdr:colOff>
      <xdr:row>18</xdr:row>
      <xdr:rowOff>22615</xdr:rowOff>
    </xdr:from>
    <xdr:to>
      <xdr:col>7</xdr:col>
      <xdr:colOff>47625</xdr:colOff>
      <xdr:row>29</xdr:row>
      <xdr:rowOff>65851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300" y="3946915"/>
          <a:ext cx="3638550" cy="2367336"/>
        </a:xfrm>
        <a:prstGeom prst="rect">
          <a:avLst/>
        </a:prstGeom>
      </xdr:spPr>
    </xdr:pic>
    <xdr:clientData/>
  </xdr:twoCellAnchor>
  <xdr:twoCellAnchor editAs="oneCell">
    <xdr:from>
      <xdr:col>2</xdr:col>
      <xdr:colOff>1119943</xdr:colOff>
      <xdr:row>28</xdr:row>
      <xdr:rowOff>123825</xdr:rowOff>
    </xdr:from>
    <xdr:to>
      <xdr:col>8</xdr:col>
      <xdr:colOff>410929</xdr:colOff>
      <xdr:row>41</xdr:row>
      <xdr:rowOff>95250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7318" y="6181725"/>
          <a:ext cx="3272436" cy="2447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285751</xdr:colOff>
      <xdr:row>49</xdr:row>
      <xdr:rowOff>117532</xdr:rowOff>
    </xdr:from>
    <xdr:to>
      <xdr:col>1</xdr:col>
      <xdr:colOff>267710</xdr:colOff>
      <xdr:row>55</xdr:row>
      <xdr:rowOff>182839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1" y="8880532"/>
          <a:ext cx="410584" cy="1217832"/>
        </a:xfrm>
        <a:prstGeom prst="rect">
          <a:avLst/>
        </a:prstGeom>
      </xdr:spPr>
    </xdr:pic>
    <xdr:clientData/>
  </xdr:twoCellAnchor>
  <xdr:twoCellAnchor editAs="oneCell">
    <xdr:from>
      <xdr:col>1</xdr:col>
      <xdr:colOff>374924</xdr:colOff>
      <xdr:row>49</xdr:row>
      <xdr:rowOff>171451</xdr:rowOff>
    </xdr:from>
    <xdr:to>
      <xdr:col>1</xdr:col>
      <xdr:colOff>721164</xdr:colOff>
      <xdr:row>55</xdr:row>
      <xdr:rowOff>173060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3549" y="8934451"/>
          <a:ext cx="346240" cy="1154134"/>
        </a:xfrm>
        <a:prstGeom prst="rect">
          <a:avLst/>
        </a:prstGeom>
      </xdr:spPr>
    </xdr:pic>
    <xdr:clientData/>
  </xdr:twoCellAnchor>
  <xdr:twoCellAnchor editAs="oneCell">
    <xdr:from>
      <xdr:col>2</xdr:col>
      <xdr:colOff>95544</xdr:colOff>
      <xdr:row>50</xdr:row>
      <xdr:rowOff>26426</xdr:rowOff>
    </xdr:from>
    <xdr:to>
      <xdr:col>2</xdr:col>
      <xdr:colOff>428771</xdr:colOff>
      <xdr:row>55</xdr:row>
      <xdr:rowOff>181820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6644" y="9037076"/>
          <a:ext cx="333227" cy="1060269"/>
        </a:xfrm>
        <a:prstGeom prst="rect">
          <a:avLst/>
        </a:prstGeom>
      </xdr:spPr>
    </xdr:pic>
    <xdr:clientData/>
  </xdr:twoCellAnchor>
  <xdr:twoCellAnchor editAs="oneCell">
    <xdr:from>
      <xdr:col>5</xdr:col>
      <xdr:colOff>65232</xdr:colOff>
      <xdr:row>51</xdr:row>
      <xdr:rowOff>90272</xdr:rowOff>
    </xdr:from>
    <xdr:to>
      <xdr:col>6</xdr:col>
      <xdr:colOff>60291</xdr:colOff>
      <xdr:row>55</xdr:row>
      <xdr:rowOff>135898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265632" y="9262847"/>
          <a:ext cx="404634" cy="788576"/>
        </a:xfrm>
        <a:prstGeom prst="rect">
          <a:avLst/>
        </a:prstGeom>
      </xdr:spPr>
    </xdr:pic>
    <xdr:clientData/>
  </xdr:twoCellAnchor>
  <xdr:twoCellAnchor editAs="oneCell">
    <xdr:from>
      <xdr:col>3</xdr:col>
      <xdr:colOff>82208</xdr:colOff>
      <xdr:row>49</xdr:row>
      <xdr:rowOff>203479</xdr:rowOff>
    </xdr:from>
    <xdr:to>
      <xdr:col>4</xdr:col>
      <xdr:colOff>265137</xdr:colOff>
      <xdr:row>55</xdr:row>
      <xdr:rowOff>131785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39658" y="8966479"/>
          <a:ext cx="592504" cy="1080831"/>
        </a:xfrm>
        <a:prstGeom prst="rect">
          <a:avLst/>
        </a:prstGeom>
      </xdr:spPr>
    </xdr:pic>
    <xdr:clientData/>
  </xdr:twoCellAnchor>
  <xdr:twoCellAnchor editAs="oneCell">
    <xdr:from>
      <xdr:col>2</xdr:col>
      <xdr:colOff>963399</xdr:colOff>
      <xdr:row>50</xdr:row>
      <xdr:rowOff>152401</xdr:rowOff>
    </xdr:from>
    <xdr:to>
      <xdr:col>2</xdr:col>
      <xdr:colOff>1261790</xdr:colOff>
      <xdr:row>55</xdr:row>
      <xdr:rowOff>163640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44499" y="9163051"/>
          <a:ext cx="298391" cy="916114"/>
        </a:xfrm>
        <a:prstGeom prst="rect">
          <a:avLst/>
        </a:prstGeom>
      </xdr:spPr>
    </xdr:pic>
    <xdr:clientData/>
  </xdr:twoCellAnchor>
  <xdr:twoCellAnchor editAs="oneCell">
    <xdr:from>
      <xdr:col>6</xdr:col>
      <xdr:colOff>213598</xdr:colOff>
      <xdr:row>50</xdr:row>
      <xdr:rowOff>53071</xdr:rowOff>
    </xdr:from>
    <xdr:to>
      <xdr:col>7</xdr:col>
      <xdr:colOff>151548</xdr:colOff>
      <xdr:row>55</xdr:row>
      <xdr:rowOff>144476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823573" y="9063721"/>
          <a:ext cx="309425" cy="996280"/>
        </a:xfrm>
        <a:prstGeom prst="rect">
          <a:avLst/>
        </a:prstGeom>
      </xdr:spPr>
    </xdr:pic>
    <xdr:clientData/>
  </xdr:twoCellAnchor>
  <xdr:twoCellAnchor editAs="oneCell">
    <xdr:from>
      <xdr:col>7</xdr:col>
      <xdr:colOff>280011</xdr:colOff>
      <xdr:row>50</xdr:row>
      <xdr:rowOff>38100</xdr:rowOff>
    </xdr:from>
    <xdr:to>
      <xdr:col>8</xdr:col>
      <xdr:colOff>178780</xdr:colOff>
      <xdr:row>55</xdr:row>
      <xdr:rowOff>115056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261461" y="9048750"/>
          <a:ext cx="308344" cy="981831"/>
        </a:xfrm>
        <a:prstGeom prst="rect">
          <a:avLst/>
        </a:prstGeom>
      </xdr:spPr>
    </xdr:pic>
    <xdr:clientData/>
  </xdr:twoCellAnchor>
  <xdr:twoCellAnchor editAs="oneCell">
    <xdr:from>
      <xdr:col>8</xdr:col>
      <xdr:colOff>284867</xdr:colOff>
      <xdr:row>49</xdr:row>
      <xdr:rowOff>190984</xdr:rowOff>
    </xdr:from>
    <xdr:to>
      <xdr:col>11</xdr:col>
      <xdr:colOff>60745</xdr:colOff>
      <xdr:row>55</xdr:row>
      <xdr:rowOff>157506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75892" y="8953984"/>
          <a:ext cx="642653" cy="1119047"/>
        </a:xfrm>
        <a:prstGeom prst="rect">
          <a:avLst/>
        </a:prstGeom>
      </xdr:spPr>
    </xdr:pic>
    <xdr:clientData/>
  </xdr:twoCellAnchor>
  <xdr:twoCellAnchor editAs="oneCell">
    <xdr:from>
      <xdr:col>12</xdr:col>
      <xdr:colOff>295276</xdr:colOff>
      <xdr:row>51</xdr:row>
      <xdr:rowOff>102847</xdr:rowOff>
    </xdr:from>
    <xdr:to>
      <xdr:col>12</xdr:col>
      <xdr:colOff>945671</xdr:colOff>
      <xdr:row>55</xdr:row>
      <xdr:rowOff>103813</xdr:rowOff>
    </xdr:to>
    <xdr:pic>
      <xdr:nvPicPr>
        <xdr:cNvPr id="15" name="Picture 14">
          <a:extLst>
            <a:ext uri="{FF2B5EF4-FFF2-40B4-BE49-F238E27FC236}">
              <a16:creationId xmlns=""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29376" y="9275422"/>
          <a:ext cx="650395" cy="74391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247650</xdr:colOff>
      <xdr:row>51</xdr:row>
      <xdr:rowOff>133350</xdr:rowOff>
    </xdr:from>
    <xdr:to>
      <xdr:col>15</xdr:col>
      <xdr:colOff>102631</xdr:colOff>
      <xdr:row>55</xdr:row>
      <xdr:rowOff>74583</xdr:rowOff>
    </xdr:to>
    <xdr:pic>
      <xdr:nvPicPr>
        <xdr:cNvPr id="17" name="Picture 16">
          <a:extLst>
            <a:ext uri="{FF2B5EF4-FFF2-40B4-BE49-F238E27FC236}">
              <a16:creationId xmlns="" xmlns:a16="http://schemas.microsoft.com/office/drawing/2014/main" id="{00000000-0008-0000-04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934325" y="9305925"/>
          <a:ext cx="588406" cy="684183"/>
        </a:xfrm>
        <a:prstGeom prst="rect">
          <a:avLst/>
        </a:prstGeom>
      </xdr:spPr>
    </xdr:pic>
    <xdr:clientData/>
  </xdr:twoCellAnchor>
  <xdr:twoCellAnchor editAs="oneCell">
    <xdr:from>
      <xdr:col>12</xdr:col>
      <xdr:colOff>1028817</xdr:colOff>
      <xdr:row>51</xdr:row>
      <xdr:rowOff>104776</xdr:rowOff>
    </xdr:from>
    <xdr:to>
      <xdr:col>13</xdr:col>
      <xdr:colOff>120972</xdr:colOff>
      <xdr:row>55</xdr:row>
      <xdr:rowOff>113582</xdr:rowOff>
    </xdr:to>
    <xdr:pic>
      <xdr:nvPicPr>
        <xdr:cNvPr id="18" name="Picture 17">
          <a:extLst>
            <a:ext uri="{FF2B5EF4-FFF2-40B4-BE49-F238E27FC236}">
              <a16:creationId xmlns=""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62917" y="9277351"/>
          <a:ext cx="644730" cy="751756"/>
        </a:xfrm>
        <a:prstGeom prst="rect">
          <a:avLst/>
        </a:prstGeom>
      </xdr:spPr>
    </xdr:pic>
    <xdr:clientData/>
  </xdr:twoCellAnchor>
  <xdr:twoCellAnchor editAs="oneCell">
    <xdr:from>
      <xdr:col>11</xdr:col>
      <xdr:colOff>182246</xdr:colOff>
      <xdr:row>49</xdr:row>
      <xdr:rowOff>219075</xdr:rowOff>
    </xdr:from>
    <xdr:to>
      <xdr:col>12</xdr:col>
      <xdr:colOff>153898</xdr:colOff>
      <xdr:row>55</xdr:row>
      <xdr:rowOff>97047</xdr:rowOff>
    </xdr:to>
    <xdr:pic>
      <xdr:nvPicPr>
        <xdr:cNvPr id="14" name="Picture 13">
          <a:extLst>
            <a:ext uri="{FF2B5EF4-FFF2-40B4-BE49-F238E27FC236}">
              <a16:creationId xmlns=""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40046" y="8982075"/>
          <a:ext cx="847952" cy="1030497"/>
        </a:xfrm>
        <a:prstGeom prst="rect">
          <a:avLst/>
        </a:prstGeom>
      </xdr:spPr>
    </xdr:pic>
    <xdr:clientData/>
  </xdr:twoCellAnchor>
  <xdr:twoCellAnchor editAs="oneCell">
    <xdr:from>
      <xdr:col>1</xdr:col>
      <xdr:colOff>537599</xdr:colOff>
      <xdr:row>60</xdr:row>
      <xdr:rowOff>82612</xdr:rowOff>
    </xdr:from>
    <xdr:to>
      <xdr:col>4</xdr:col>
      <xdr:colOff>26270</xdr:colOff>
      <xdr:row>72</xdr:row>
      <xdr:rowOff>27633</xdr:rowOff>
    </xdr:to>
    <xdr:pic>
      <xdr:nvPicPr>
        <xdr:cNvPr id="21" name="Picture 20">
          <a:extLst>
            <a:ext uri="{FF2B5EF4-FFF2-40B4-BE49-F238E27FC236}">
              <a16:creationId xmlns=""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21171613">
          <a:off x="966224" y="10312462"/>
          <a:ext cx="1927071" cy="207862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66</xdr:row>
      <xdr:rowOff>66675</xdr:rowOff>
    </xdr:from>
    <xdr:to>
      <xdr:col>2</xdr:col>
      <xdr:colOff>84261</xdr:colOff>
      <xdr:row>73</xdr:row>
      <xdr:rowOff>152400</xdr:rowOff>
    </xdr:to>
    <xdr:pic>
      <xdr:nvPicPr>
        <xdr:cNvPr id="22" name="Picture 21">
          <a:extLst>
            <a:ext uri="{FF2B5EF4-FFF2-40B4-BE49-F238E27FC236}">
              <a16:creationId xmlns="" xmlns:a16="http://schemas.microsoft.com/office/drawing/2014/main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" y="11391900"/>
          <a:ext cx="1255836" cy="1323975"/>
        </a:xfrm>
        <a:prstGeom prst="rect">
          <a:avLst/>
        </a:prstGeom>
      </xdr:spPr>
    </xdr:pic>
    <xdr:clientData/>
  </xdr:twoCellAnchor>
  <xdr:twoCellAnchor editAs="oneCell">
    <xdr:from>
      <xdr:col>14</xdr:col>
      <xdr:colOff>327952</xdr:colOff>
      <xdr:row>57</xdr:row>
      <xdr:rowOff>0</xdr:rowOff>
    </xdr:from>
    <xdr:to>
      <xdr:col>15</xdr:col>
      <xdr:colOff>490412</xdr:colOff>
      <xdr:row>61</xdr:row>
      <xdr:rowOff>10400</xdr:rowOff>
    </xdr:to>
    <xdr:pic>
      <xdr:nvPicPr>
        <xdr:cNvPr id="32" name="Picture 31">
          <a:extLst>
            <a:ext uri="{FF2B5EF4-FFF2-40B4-BE49-F238E27FC236}">
              <a16:creationId xmlns="" xmlns:a16="http://schemas.microsoft.com/office/drawing/2014/main" id="{00000000-0008-0000-04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8376577" y="10306050"/>
          <a:ext cx="533935" cy="753350"/>
        </a:xfrm>
        <a:prstGeom prst="rect">
          <a:avLst/>
        </a:prstGeom>
      </xdr:spPr>
    </xdr:pic>
    <xdr:clientData/>
  </xdr:twoCellAnchor>
  <xdr:twoCellAnchor editAs="oneCell">
    <xdr:from>
      <xdr:col>13</xdr:col>
      <xdr:colOff>50394</xdr:colOff>
      <xdr:row>57</xdr:row>
      <xdr:rowOff>25096</xdr:rowOff>
    </xdr:from>
    <xdr:to>
      <xdr:col>14</xdr:col>
      <xdr:colOff>275767</xdr:colOff>
      <xdr:row>61</xdr:row>
      <xdr:rowOff>60027</xdr:rowOff>
    </xdr:to>
    <xdr:pic>
      <xdr:nvPicPr>
        <xdr:cNvPr id="33" name="Picture 32">
          <a:extLst>
            <a:ext uri="{FF2B5EF4-FFF2-40B4-BE49-F238E27FC236}">
              <a16:creationId xmlns="" xmlns:a16="http://schemas.microsoft.com/office/drawing/2014/main" id="{00000000-0008-0000-04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-1254"/>
        <a:stretch/>
      </xdr:blipFill>
      <xdr:spPr>
        <a:xfrm flipH="1">
          <a:off x="7737069" y="10331146"/>
          <a:ext cx="587323" cy="777881"/>
        </a:xfrm>
        <a:prstGeom prst="rect">
          <a:avLst/>
        </a:prstGeom>
      </xdr:spPr>
    </xdr:pic>
    <xdr:clientData/>
  </xdr:twoCellAnchor>
  <xdr:twoCellAnchor editAs="oneCell">
    <xdr:from>
      <xdr:col>12</xdr:col>
      <xdr:colOff>397587</xdr:colOff>
      <xdr:row>57</xdr:row>
      <xdr:rowOff>29855</xdr:rowOff>
    </xdr:from>
    <xdr:to>
      <xdr:col>12</xdr:col>
      <xdr:colOff>947614</xdr:colOff>
      <xdr:row>61</xdr:row>
      <xdr:rowOff>96619</xdr:rowOff>
    </xdr:to>
    <xdr:pic>
      <xdr:nvPicPr>
        <xdr:cNvPr id="34" name="Picture 33">
          <a:extLst>
            <a:ext uri="{FF2B5EF4-FFF2-40B4-BE49-F238E27FC236}">
              <a16:creationId xmlns="" xmlns:a16="http://schemas.microsoft.com/office/drawing/2014/main" id="{00000000-0008-0000-0400-00002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6531687" y="10335905"/>
          <a:ext cx="550027" cy="809714"/>
        </a:xfrm>
        <a:prstGeom prst="rect">
          <a:avLst/>
        </a:prstGeom>
      </xdr:spPr>
    </xdr:pic>
    <xdr:clientData/>
  </xdr:twoCellAnchor>
  <xdr:twoCellAnchor editAs="oneCell">
    <xdr:from>
      <xdr:col>11</xdr:col>
      <xdr:colOff>691822</xdr:colOff>
      <xdr:row>57</xdr:row>
      <xdr:rowOff>52869</xdr:rowOff>
    </xdr:from>
    <xdr:to>
      <xdr:col>12</xdr:col>
      <xdr:colOff>330078</xdr:colOff>
      <xdr:row>60</xdr:row>
      <xdr:rowOff>169815</xdr:rowOff>
    </xdr:to>
    <xdr:pic>
      <xdr:nvPicPr>
        <xdr:cNvPr id="35" name="Picture 34">
          <a:extLst>
            <a:ext uri="{FF2B5EF4-FFF2-40B4-BE49-F238E27FC236}">
              <a16:creationId xmlns="" xmlns:a16="http://schemas.microsoft.com/office/drawing/2014/main" id="{00000000-0008-0000-0400-00002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5949622" y="10358919"/>
          <a:ext cx="514556" cy="678921"/>
        </a:xfrm>
        <a:prstGeom prst="rect">
          <a:avLst/>
        </a:prstGeom>
      </xdr:spPr>
    </xdr:pic>
    <xdr:clientData/>
  </xdr:twoCellAnchor>
  <xdr:twoCellAnchor editAs="oneCell">
    <xdr:from>
      <xdr:col>11</xdr:col>
      <xdr:colOff>169586</xdr:colOff>
      <xdr:row>57</xdr:row>
      <xdr:rowOff>87009</xdr:rowOff>
    </xdr:from>
    <xdr:to>
      <xdr:col>11</xdr:col>
      <xdr:colOff>674562</xdr:colOff>
      <xdr:row>61</xdr:row>
      <xdr:rowOff>134</xdr:rowOff>
    </xdr:to>
    <xdr:pic>
      <xdr:nvPicPr>
        <xdr:cNvPr id="36" name="Picture 35">
          <a:extLst>
            <a:ext uri="{FF2B5EF4-FFF2-40B4-BE49-F238E27FC236}">
              <a16:creationId xmlns="" xmlns:a16="http://schemas.microsoft.com/office/drawing/2014/main" id="{00000000-0008-0000-0400-00002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278975" flipH="1">
          <a:off x="5322611" y="9935859"/>
          <a:ext cx="504976" cy="656075"/>
        </a:xfrm>
        <a:prstGeom prst="rect">
          <a:avLst/>
        </a:prstGeom>
      </xdr:spPr>
    </xdr:pic>
    <xdr:clientData/>
  </xdr:twoCellAnchor>
  <xdr:twoCellAnchor editAs="oneCell">
    <xdr:from>
      <xdr:col>10</xdr:col>
      <xdr:colOff>69969</xdr:colOff>
      <xdr:row>57</xdr:row>
      <xdr:rowOff>859</xdr:rowOff>
    </xdr:from>
    <xdr:to>
      <xdr:col>11</xdr:col>
      <xdr:colOff>187837</xdr:colOff>
      <xdr:row>61</xdr:row>
      <xdr:rowOff>81925</xdr:rowOff>
    </xdr:to>
    <xdr:pic>
      <xdr:nvPicPr>
        <xdr:cNvPr id="37" name="Picture 36">
          <a:extLst>
            <a:ext uri="{FF2B5EF4-FFF2-40B4-BE49-F238E27FC236}">
              <a16:creationId xmlns="" xmlns:a16="http://schemas.microsoft.com/office/drawing/2014/main" id="{00000000-0008-0000-04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59484" flipH="1">
          <a:off x="4765794" y="9849709"/>
          <a:ext cx="575068" cy="824016"/>
        </a:xfrm>
        <a:prstGeom prst="rect">
          <a:avLst/>
        </a:prstGeom>
      </xdr:spPr>
    </xdr:pic>
    <xdr:clientData/>
  </xdr:twoCellAnchor>
  <xdr:twoCellAnchor editAs="oneCell">
    <xdr:from>
      <xdr:col>12</xdr:col>
      <xdr:colOff>1002376</xdr:colOff>
      <xdr:row>57</xdr:row>
      <xdr:rowOff>15106</xdr:rowOff>
    </xdr:from>
    <xdr:to>
      <xdr:col>13</xdr:col>
      <xdr:colOff>66464</xdr:colOff>
      <xdr:row>61</xdr:row>
      <xdr:rowOff>47074</xdr:rowOff>
    </xdr:to>
    <xdr:pic>
      <xdr:nvPicPr>
        <xdr:cNvPr id="38" name="Picture 37">
          <a:extLst>
            <a:ext uri="{FF2B5EF4-FFF2-40B4-BE49-F238E27FC236}">
              <a16:creationId xmlns="" xmlns:a16="http://schemas.microsoft.com/office/drawing/2014/main" id="{00000000-0008-0000-0400-00002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21400528" flipH="1">
          <a:off x="7136476" y="10321156"/>
          <a:ext cx="616663" cy="774918"/>
        </a:xfrm>
        <a:prstGeom prst="rect">
          <a:avLst/>
        </a:prstGeom>
      </xdr:spPr>
    </xdr:pic>
    <xdr:clientData/>
  </xdr:twoCellAnchor>
  <xdr:twoCellAnchor editAs="oneCell">
    <xdr:from>
      <xdr:col>16</xdr:col>
      <xdr:colOff>66550</xdr:colOff>
      <xdr:row>57</xdr:row>
      <xdr:rowOff>0</xdr:rowOff>
    </xdr:from>
    <xdr:to>
      <xdr:col>17</xdr:col>
      <xdr:colOff>182051</xdr:colOff>
      <xdr:row>61</xdr:row>
      <xdr:rowOff>104844</xdr:rowOff>
    </xdr:to>
    <xdr:pic>
      <xdr:nvPicPr>
        <xdr:cNvPr id="39" name="Picture 38">
          <a:extLst>
            <a:ext uri="{FF2B5EF4-FFF2-40B4-BE49-F238E27FC236}">
              <a16:creationId xmlns="" xmlns:a16="http://schemas.microsoft.com/office/drawing/2014/main" id="{00000000-0008-0000-0400-00002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9020050" y="10306050"/>
          <a:ext cx="553651" cy="847794"/>
        </a:xfrm>
        <a:prstGeom prst="rect">
          <a:avLst/>
        </a:prstGeom>
      </xdr:spPr>
    </xdr:pic>
    <xdr:clientData/>
  </xdr:twoCellAnchor>
  <xdr:twoCellAnchor editAs="oneCell">
    <xdr:from>
      <xdr:col>17</xdr:col>
      <xdr:colOff>235978</xdr:colOff>
      <xdr:row>57</xdr:row>
      <xdr:rowOff>15572</xdr:rowOff>
    </xdr:from>
    <xdr:to>
      <xdr:col>18</xdr:col>
      <xdr:colOff>333375</xdr:colOff>
      <xdr:row>60</xdr:row>
      <xdr:rowOff>159500</xdr:rowOff>
    </xdr:to>
    <xdr:pic>
      <xdr:nvPicPr>
        <xdr:cNvPr id="40" name="Picture 39">
          <a:extLst>
            <a:ext uri="{FF2B5EF4-FFF2-40B4-BE49-F238E27FC236}">
              <a16:creationId xmlns="" xmlns:a16="http://schemas.microsoft.com/office/drawing/2014/main" id="{00000000-0008-0000-04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9627628" y="10321622"/>
          <a:ext cx="506972" cy="705903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0</xdr:row>
      <xdr:rowOff>104775</xdr:rowOff>
    </xdr:from>
    <xdr:to>
      <xdr:col>11</xdr:col>
      <xdr:colOff>161925</xdr:colOff>
      <xdr:row>3</xdr:row>
      <xdr:rowOff>12056</xdr:rowOff>
    </xdr:to>
    <xdr:pic>
      <xdr:nvPicPr>
        <xdr:cNvPr id="41" name="Picture 40">
          <a:extLst>
            <a:ext uri="{FF2B5EF4-FFF2-40B4-BE49-F238E27FC236}">
              <a16:creationId xmlns="" xmlns:a16="http://schemas.microsoft.com/office/drawing/2014/main" id="{00000000-0008-0000-04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76700" y="104775"/>
          <a:ext cx="1343025" cy="393056"/>
        </a:xfrm>
        <a:prstGeom prst="rect">
          <a:avLst/>
        </a:prstGeom>
        <a:ln w="28575"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523876</xdr:colOff>
      <xdr:row>50</xdr:row>
      <xdr:rowOff>0</xdr:rowOff>
    </xdr:from>
    <xdr:to>
      <xdr:col>2</xdr:col>
      <xdr:colOff>828675</xdr:colOff>
      <xdr:row>55</xdr:row>
      <xdr:rowOff>133349</xdr:rowOff>
    </xdr:to>
    <xdr:pic>
      <xdr:nvPicPr>
        <xdr:cNvPr id="29" name="previewimage" descr="Full screen preview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6" y="9010650"/>
          <a:ext cx="304799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266700</xdr:colOff>
      <xdr:row>51</xdr:row>
      <xdr:rowOff>9525</xdr:rowOff>
    </xdr:from>
    <xdr:to>
      <xdr:col>18</xdr:col>
      <xdr:colOff>209550</xdr:colOff>
      <xdr:row>55</xdr:row>
      <xdr:rowOff>76200</xdr:rowOff>
    </xdr:to>
    <xdr:pic>
      <xdr:nvPicPr>
        <xdr:cNvPr id="30" name="Picture 36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9182100"/>
          <a:ext cx="13239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131670</xdr:colOff>
      <xdr:row>0</xdr:row>
      <xdr:rowOff>105333</xdr:rowOff>
    </xdr:from>
    <xdr:to>
      <xdr:col>11</xdr:col>
      <xdr:colOff>387473</xdr:colOff>
      <xdr:row>1</xdr:row>
      <xdr:rowOff>117661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65570" y="105333"/>
          <a:ext cx="1646453" cy="469528"/>
        </a:xfrm>
        <a:prstGeom prst="rect">
          <a:avLst/>
        </a:prstGeom>
      </xdr:spPr>
    </xdr:pic>
    <xdr:clientData/>
  </xdr:twoCellAnchor>
  <xdr:oneCellAnchor>
    <xdr:from>
      <xdr:col>10</xdr:col>
      <xdr:colOff>207380</xdr:colOff>
      <xdr:row>0</xdr:row>
      <xdr:rowOff>9525</xdr:rowOff>
    </xdr:from>
    <xdr:ext cx="3116846" cy="468013"/>
    <xdr:sp macro="" textlink="">
      <xdr:nvSpPr>
        <xdr:cNvPr id="3" name="Rectangl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>
          <a:off x="5665205" y="9525"/>
          <a:ext cx="311684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24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oneCellAnchor>
  <xdr:oneCellAnchor>
    <xdr:from>
      <xdr:col>5</xdr:col>
      <xdr:colOff>226430</xdr:colOff>
      <xdr:row>0</xdr:row>
      <xdr:rowOff>0</xdr:rowOff>
    </xdr:from>
    <xdr:ext cx="3116846" cy="374141"/>
    <xdr:sp macro="" textlink="">
      <xdr:nvSpPr>
        <xdr:cNvPr id="4" name="Rectangl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SpPr/>
      </xdr:nvSpPr>
      <xdr:spPr>
        <a:xfrm>
          <a:off x="3912605" y="0"/>
          <a:ext cx="3116846" cy="37414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18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oneCellAnchor>
  <xdr:oneCellAnchor>
    <xdr:from>
      <xdr:col>12</xdr:col>
      <xdr:colOff>159754</xdr:colOff>
      <xdr:row>0</xdr:row>
      <xdr:rowOff>238125</xdr:rowOff>
    </xdr:from>
    <xdr:ext cx="3212095" cy="658513"/>
    <xdr:sp macro="" textlink="">
      <xdr:nvSpPr>
        <xdr:cNvPr id="5" name="Rectangl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SpPr/>
      </xdr:nvSpPr>
      <xdr:spPr>
        <a:xfrm>
          <a:off x="7093954" y="238125"/>
          <a:ext cx="3212095" cy="65851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en-US" sz="24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oneCellAnchor>
  <xdr:twoCellAnchor>
    <xdr:from>
      <xdr:col>5</xdr:col>
      <xdr:colOff>47625</xdr:colOff>
      <xdr:row>1</xdr:row>
      <xdr:rowOff>114300</xdr:rowOff>
    </xdr:from>
    <xdr:to>
      <xdr:col>12</xdr:col>
      <xdr:colOff>400051</xdr:colOff>
      <xdr:row>1</xdr:row>
      <xdr:rowOff>466725</xdr:rowOff>
    </xdr:to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3733800" y="571500"/>
          <a:ext cx="3600451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>
              <a:ln>
                <a:noFill/>
              </a:ln>
              <a:solidFill>
                <a:srgbClr val="C00000"/>
              </a:solidFill>
              <a:latin typeface="Antique Olive Compact" panose="020B0904030504030204" pitchFamily="34" charset="0"/>
            </a:rPr>
            <a:t>NEW SHOELACE</a:t>
          </a:r>
          <a:r>
            <a:rPr lang="en-US" sz="1800" baseline="0">
              <a:ln>
                <a:noFill/>
              </a:ln>
              <a:solidFill>
                <a:srgbClr val="C00000"/>
              </a:solidFill>
              <a:latin typeface="Antique Olive Compact" panose="020B0904030504030204" pitchFamily="34" charset="0"/>
            </a:rPr>
            <a:t> STYLES</a:t>
          </a:r>
          <a:endParaRPr lang="en-US" sz="1800">
            <a:ln>
              <a:noFill/>
            </a:ln>
            <a:solidFill>
              <a:srgbClr val="C00000"/>
            </a:solidFill>
            <a:latin typeface="Antique Olive Compact" panose="020B0904030504030204" pitchFamily="34" charset="0"/>
          </a:endParaRPr>
        </a:p>
      </xdr:txBody>
    </xdr:sp>
    <xdr:clientData/>
  </xdr:twoCellAnchor>
  <xdr:twoCellAnchor>
    <xdr:from>
      <xdr:col>2</xdr:col>
      <xdr:colOff>9552</xdr:colOff>
      <xdr:row>0</xdr:row>
      <xdr:rowOff>4581</xdr:rowOff>
    </xdr:from>
    <xdr:to>
      <xdr:col>2</xdr:col>
      <xdr:colOff>1199120</xdr:colOff>
      <xdr:row>2</xdr:row>
      <xdr:rowOff>140205</xdr:rowOff>
    </xdr:to>
    <xdr:sp macro="" textlink="">
      <xdr:nvSpPr>
        <xdr:cNvPr id="7" name="Explosion 1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/>
      </xdr:nvSpPr>
      <xdr:spPr bwMode="auto">
        <a:xfrm>
          <a:off x="1390677" y="4581"/>
          <a:ext cx="1189568" cy="1135749"/>
        </a:xfrm>
        <a:prstGeom prst="irregularSeal1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en-US" sz="1400" b="1">
              <a:solidFill>
                <a:srgbClr val="C00000"/>
              </a:solidFill>
            </a:rPr>
            <a:t>  </a:t>
          </a:r>
          <a:r>
            <a:rPr lang="en-US" sz="1800" b="1">
              <a:solidFill>
                <a:srgbClr val="C00000"/>
              </a:solidFill>
            </a:rPr>
            <a:t>NEW!</a:t>
          </a:r>
        </a:p>
      </xdr:txBody>
    </xdr:sp>
    <xdr:clientData/>
  </xdr:twoCellAnchor>
  <xdr:twoCellAnchor editAs="oneCell">
    <xdr:from>
      <xdr:col>14</xdr:col>
      <xdr:colOff>389407</xdr:colOff>
      <xdr:row>1</xdr:row>
      <xdr:rowOff>13349</xdr:rowOff>
    </xdr:from>
    <xdr:to>
      <xdr:col>18</xdr:col>
      <xdr:colOff>6165</xdr:colOff>
      <xdr:row>1</xdr:row>
      <xdr:rowOff>488640</xdr:rowOff>
    </xdr:to>
    <xdr:pic>
      <xdr:nvPicPr>
        <xdr:cNvPr id="8" name="Pictur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428632" y="470549"/>
          <a:ext cx="1331258" cy="475291"/>
        </a:xfrm>
        <a:prstGeom prst="rect">
          <a:avLst/>
        </a:prstGeom>
      </xdr:spPr>
    </xdr:pic>
    <xdr:clientData/>
  </xdr:twoCellAnchor>
  <xdr:twoCellAnchor editAs="oneCell">
    <xdr:from>
      <xdr:col>12</xdr:col>
      <xdr:colOff>645457</xdr:colOff>
      <xdr:row>82</xdr:row>
      <xdr:rowOff>56033</xdr:rowOff>
    </xdr:from>
    <xdr:to>
      <xdr:col>12</xdr:col>
      <xdr:colOff>1403682</xdr:colOff>
      <xdr:row>83</xdr:row>
      <xdr:rowOff>193304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79657" y="14667383"/>
          <a:ext cx="758225" cy="432546"/>
        </a:xfrm>
        <a:prstGeom prst="rect">
          <a:avLst/>
        </a:prstGeom>
      </xdr:spPr>
    </xdr:pic>
    <xdr:clientData/>
  </xdr:twoCellAnchor>
  <xdr:twoCellAnchor editAs="oneCell">
    <xdr:from>
      <xdr:col>12</xdr:col>
      <xdr:colOff>1255059</xdr:colOff>
      <xdr:row>64</xdr:row>
      <xdr:rowOff>85727</xdr:rowOff>
    </xdr:from>
    <xdr:to>
      <xdr:col>17</xdr:col>
      <xdr:colOff>127975</xdr:colOff>
      <xdr:row>80</xdr:row>
      <xdr:rowOff>11207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89259" y="11820527"/>
          <a:ext cx="2292391" cy="2487705"/>
        </a:xfrm>
        <a:prstGeom prst="rect">
          <a:avLst/>
        </a:prstGeom>
      </xdr:spPr>
    </xdr:pic>
    <xdr:clientData/>
  </xdr:twoCellAnchor>
  <xdr:twoCellAnchor editAs="oneCell">
    <xdr:from>
      <xdr:col>10</xdr:col>
      <xdr:colOff>125842</xdr:colOff>
      <xdr:row>64</xdr:row>
      <xdr:rowOff>100293</xdr:rowOff>
    </xdr:from>
    <xdr:to>
      <xdr:col>12</xdr:col>
      <xdr:colOff>545374</xdr:colOff>
      <xdr:row>79</xdr:row>
      <xdr:rowOff>257736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3667" y="11835093"/>
          <a:ext cx="1895907" cy="2443443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168088</xdr:colOff>
      <xdr:row>64</xdr:row>
      <xdr:rowOff>86873</xdr:rowOff>
    </xdr:from>
    <xdr:to>
      <xdr:col>7</xdr:col>
      <xdr:colOff>424162</xdr:colOff>
      <xdr:row>81</xdr:row>
      <xdr:rowOff>0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320988" y="11821673"/>
          <a:ext cx="637074" cy="2637277"/>
        </a:xfrm>
        <a:prstGeom prst="rect">
          <a:avLst/>
        </a:prstGeom>
      </xdr:spPr>
    </xdr:pic>
    <xdr:clientData/>
  </xdr:twoCellAnchor>
  <xdr:twoCellAnchor editAs="oneCell">
    <xdr:from>
      <xdr:col>1</xdr:col>
      <xdr:colOff>67237</xdr:colOff>
      <xdr:row>64</xdr:row>
      <xdr:rowOff>90234</xdr:rowOff>
    </xdr:from>
    <xdr:to>
      <xdr:col>4</xdr:col>
      <xdr:colOff>115423</xdr:colOff>
      <xdr:row>80</xdr:row>
      <xdr:rowOff>142668</xdr:rowOff>
    </xdr:to>
    <xdr:pic>
      <xdr:nvPicPr>
        <xdr:cNvPr id="13" name="Picture 12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2062" y="11825034"/>
          <a:ext cx="2839011" cy="26146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104776</xdr:colOff>
      <xdr:row>68</xdr:row>
      <xdr:rowOff>95250</xdr:rowOff>
    </xdr:from>
    <xdr:to>
      <xdr:col>10</xdr:col>
      <xdr:colOff>438150</xdr:colOff>
      <xdr:row>81</xdr:row>
      <xdr:rowOff>95250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105401" y="11868150"/>
          <a:ext cx="333374" cy="2171700"/>
        </a:xfrm>
        <a:prstGeom prst="rect">
          <a:avLst/>
        </a:prstGeom>
      </xdr:spPr>
    </xdr:pic>
    <xdr:clientData/>
  </xdr:twoCellAnchor>
  <xdr:twoCellAnchor editAs="oneCell">
    <xdr:from>
      <xdr:col>7</xdr:col>
      <xdr:colOff>238126</xdr:colOff>
      <xdr:row>68</xdr:row>
      <xdr:rowOff>76200</xdr:rowOff>
    </xdr:from>
    <xdr:to>
      <xdr:col>8</xdr:col>
      <xdr:colOff>266700</xdr:colOff>
      <xdr:row>81</xdr:row>
      <xdr:rowOff>133350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400551" y="11849100"/>
          <a:ext cx="380999" cy="2228850"/>
        </a:xfrm>
        <a:prstGeom prst="rect">
          <a:avLst/>
        </a:prstGeom>
      </xdr:spPr>
    </xdr:pic>
    <xdr:clientData/>
  </xdr:twoCellAnchor>
  <xdr:twoCellAnchor editAs="oneCell">
    <xdr:from>
      <xdr:col>8</xdr:col>
      <xdr:colOff>257176</xdr:colOff>
      <xdr:row>68</xdr:row>
      <xdr:rowOff>76200</xdr:rowOff>
    </xdr:from>
    <xdr:to>
      <xdr:col>10</xdr:col>
      <xdr:colOff>66675</xdr:colOff>
      <xdr:row>82</xdr:row>
      <xdr:rowOff>57150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b="-2917"/>
        <a:stretch/>
      </xdr:blipFill>
      <xdr:spPr>
        <a:xfrm>
          <a:off x="4772026" y="11849100"/>
          <a:ext cx="295274" cy="2352675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323851</xdr:colOff>
      <xdr:row>68</xdr:row>
      <xdr:rowOff>104774</xdr:rowOff>
    </xdr:from>
    <xdr:to>
      <xdr:col>6</xdr:col>
      <xdr:colOff>297894</xdr:colOff>
      <xdr:row>81</xdr:row>
      <xdr:rowOff>114299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676651" y="11877674"/>
          <a:ext cx="345518" cy="2181225"/>
        </a:xfrm>
        <a:prstGeom prst="rect">
          <a:avLst/>
        </a:prstGeom>
      </xdr:spPr>
    </xdr:pic>
    <xdr:clientData/>
  </xdr:twoCellAnchor>
  <xdr:twoCellAnchor editAs="oneCell">
    <xdr:from>
      <xdr:col>2</xdr:col>
      <xdr:colOff>1009651</xdr:colOff>
      <xdr:row>68</xdr:row>
      <xdr:rowOff>114299</xdr:rowOff>
    </xdr:from>
    <xdr:to>
      <xdr:col>2</xdr:col>
      <xdr:colOff>1362075</xdr:colOff>
      <xdr:row>81</xdr:row>
      <xdr:rowOff>190258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190751" y="11887199"/>
          <a:ext cx="352424" cy="2247659"/>
        </a:xfrm>
        <a:prstGeom prst="rect">
          <a:avLst/>
        </a:prstGeom>
      </xdr:spPr>
    </xdr:pic>
    <xdr:clientData/>
  </xdr:twoCellAnchor>
  <xdr:twoCellAnchor editAs="oneCell">
    <xdr:from>
      <xdr:col>2</xdr:col>
      <xdr:colOff>1400176</xdr:colOff>
      <xdr:row>68</xdr:row>
      <xdr:rowOff>104775</xdr:rowOff>
    </xdr:from>
    <xdr:to>
      <xdr:col>3</xdr:col>
      <xdr:colOff>187270</xdr:colOff>
      <xdr:row>81</xdr:row>
      <xdr:rowOff>95251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81276" y="11877675"/>
          <a:ext cx="330144" cy="2162176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228601</xdr:colOff>
      <xdr:row>68</xdr:row>
      <xdr:rowOff>107025</xdr:rowOff>
    </xdr:from>
    <xdr:to>
      <xdr:col>4</xdr:col>
      <xdr:colOff>287522</xdr:colOff>
      <xdr:row>81</xdr:row>
      <xdr:rowOff>47624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952751" y="11879925"/>
          <a:ext cx="354196" cy="2112299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314325</xdr:colOff>
      <xdr:row>68</xdr:row>
      <xdr:rowOff>76200</xdr:rowOff>
    </xdr:from>
    <xdr:to>
      <xdr:col>5</xdr:col>
      <xdr:colOff>333375</xdr:colOff>
      <xdr:row>81</xdr:row>
      <xdr:rowOff>133350</xdr:rowOff>
    </xdr:to>
    <xdr:pic>
      <xdr:nvPicPr>
        <xdr:cNvPr id="14" name="Picture 13">
          <a:extLst>
            <a:ext uri="{FF2B5EF4-FFF2-40B4-BE49-F238E27FC236}">
              <a16:creationId xmlns=""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333750" y="11849100"/>
          <a:ext cx="352425" cy="2228850"/>
        </a:xfrm>
        <a:prstGeom prst="rect">
          <a:avLst/>
        </a:prstGeom>
      </xdr:spPr>
    </xdr:pic>
    <xdr:clientData/>
  </xdr:twoCellAnchor>
  <xdr:twoCellAnchor editAs="oneCell">
    <xdr:from>
      <xdr:col>10</xdr:col>
      <xdr:colOff>457200</xdr:colOff>
      <xdr:row>68</xdr:row>
      <xdr:rowOff>66674</xdr:rowOff>
    </xdr:from>
    <xdr:to>
      <xdr:col>11</xdr:col>
      <xdr:colOff>355282</xdr:colOff>
      <xdr:row>81</xdr:row>
      <xdr:rowOff>133349</xdr:rowOff>
    </xdr:to>
    <xdr:pic>
      <xdr:nvPicPr>
        <xdr:cNvPr id="16" name="Picture 15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428"/>
        <a:stretch/>
      </xdr:blipFill>
      <xdr:spPr>
        <a:xfrm>
          <a:off x="5457825" y="11839574"/>
          <a:ext cx="364807" cy="2238375"/>
        </a:xfrm>
        <a:prstGeom prst="rect">
          <a:avLst/>
        </a:prstGeom>
      </xdr:spPr>
    </xdr:pic>
    <xdr:clientData/>
  </xdr:twoCellAnchor>
  <xdr:twoCellAnchor editAs="oneCell">
    <xdr:from>
      <xdr:col>11</xdr:col>
      <xdr:colOff>352425</xdr:colOff>
      <xdr:row>68</xdr:row>
      <xdr:rowOff>95250</xdr:rowOff>
    </xdr:from>
    <xdr:to>
      <xdr:col>11</xdr:col>
      <xdr:colOff>628650</xdr:colOff>
      <xdr:row>81</xdr:row>
      <xdr:rowOff>142875</xdr:rowOff>
    </xdr:to>
    <xdr:pic>
      <xdr:nvPicPr>
        <xdr:cNvPr id="18" name="Picture 17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819775" y="11868150"/>
          <a:ext cx="276225" cy="2219325"/>
        </a:xfrm>
        <a:prstGeom prst="rect">
          <a:avLst/>
        </a:prstGeom>
      </xdr:spPr>
    </xdr:pic>
    <xdr:clientData/>
  </xdr:twoCellAnchor>
  <xdr:twoCellAnchor editAs="oneCell">
    <xdr:from>
      <xdr:col>12</xdr:col>
      <xdr:colOff>609602</xdr:colOff>
      <xdr:row>68</xdr:row>
      <xdr:rowOff>76200</xdr:rowOff>
    </xdr:from>
    <xdr:to>
      <xdr:col>12</xdr:col>
      <xdr:colOff>986858</xdr:colOff>
      <xdr:row>81</xdr:row>
      <xdr:rowOff>123825</xdr:rowOff>
    </xdr:to>
    <xdr:pic>
      <xdr:nvPicPr>
        <xdr:cNvPr id="19" name="Picture 18">
          <a:extLst>
            <a:ext uri="{FF2B5EF4-FFF2-40B4-BE49-F238E27FC236}">
              <a16:creationId xmlns=""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48477" y="12030075"/>
          <a:ext cx="377256" cy="2219325"/>
        </a:xfrm>
        <a:prstGeom prst="rect">
          <a:avLst/>
        </a:prstGeom>
      </xdr:spPr>
    </xdr:pic>
    <xdr:clientData/>
  </xdr:twoCellAnchor>
  <xdr:twoCellAnchor editAs="oneCell">
    <xdr:from>
      <xdr:col>12</xdr:col>
      <xdr:colOff>1362077</xdr:colOff>
      <xdr:row>68</xdr:row>
      <xdr:rowOff>95250</xdr:rowOff>
    </xdr:from>
    <xdr:to>
      <xdr:col>13</xdr:col>
      <xdr:colOff>160065</xdr:colOff>
      <xdr:row>81</xdr:row>
      <xdr:rowOff>76200</xdr:rowOff>
    </xdr:to>
    <xdr:pic>
      <xdr:nvPicPr>
        <xdr:cNvPr id="20" name="Picture 19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00952" y="12049125"/>
          <a:ext cx="331513" cy="2152650"/>
        </a:xfrm>
        <a:prstGeom prst="rect">
          <a:avLst/>
        </a:prstGeom>
      </xdr:spPr>
    </xdr:pic>
    <xdr:clientData/>
  </xdr:twoCellAnchor>
  <xdr:twoCellAnchor editAs="oneCell">
    <xdr:from>
      <xdr:col>12</xdr:col>
      <xdr:colOff>257176</xdr:colOff>
      <xdr:row>68</xdr:row>
      <xdr:rowOff>95249</xdr:rowOff>
    </xdr:from>
    <xdr:to>
      <xdr:col>12</xdr:col>
      <xdr:colOff>600075</xdr:colOff>
      <xdr:row>81</xdr:row>
      <xdr:rowOff>64511</xdr:rowOff>
    </xdr:to>
    <xdr:pic>
      <xdr:nvPicPr>
        <xdr:cNvPr id="22" name="Picture 21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96051" y="12049124"/>
          <a:ext cx="342899" cy="2140962"/>
        </a:xfrm>
        <a:prstGeom prst="rect">
          <a:avLst/>
        </a:prstGeom>
      </xdr:spPr>
    </xdr:pic>
    <xdr:clientData/>
  </xdr:twoCellAnchor>
  <xdr:twoCellAnchor editAs="oneCell">
    <xdr:from>
      <xdr:col>13</xdr:col>
      <xdr:colOff>180976</xdr:colOff>
      <xdr:row>68</xdr:row>
      <xdr:rowOff>95249</xdr:rowOff>
    </xdr:from>
    <xdr:to>
      <xdr:col>14</xdr:col>
      <xdr:colOff>219075</xdr:colOff>
      <xdr:row>80</xdr:row>
      <xdr:rowOff>157951</xdr:rowOff>
    </xdr:to>
    <xdr:pic>
      <xdr:nvPicPr>
        <xdr:cNvPr id="23" name="Picture 22">
          <a:extLst>
            <a:ext uri="{FF2B5EF4-FFF2-40B4-BE49-F238E27FC236}">
              <a16:creationId xmlns="" xmlns:a16="http://schemas.microsoft.com/office/drawing/2014/main" id="{00000000-0008-0000-06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53376" y="12049124"/>
          <a:ext cx="333374" cy="2072477"/>
        </a:xfrm>
        <a:prstGeom prst="rect">
          <a:avLst/>
        </a:prstGeom>
      </xdr:spPr>
    </xdr:pic>
    <xdr:clientData/>
  </xdr:twoCellAnchor>
  <xdr:twoCellAnchor editAs="oneCell">
    <xdr:from>
      <xdr:col>14</xdr:col>
      <xdr:colOff>242047</xdr:colOff>
      <xdr:row>68</xdr:row>
      <xdr:rowOff>85728</xdr:rowOff>
    </xdr:from>
    <xdr:to>
      <xdr:col>18</xdr:col>
      <xdr:colOff>330181</xdr:colOff>
      <xdr:row>81</xdr:row>
      <xdr:rowOff>72280</xdr:rowOff>
    </xdr:to>
    <xdr:pic>
      <xdr:nvPicPr>
        <xdr:cNvPr id="27" name="Picture 26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5400000">
          <a:off x="8008088" y="12341237"/>
          <a:ext cx="2158252" cy="1554984"/>
        </a:xfrm>
        <a:prstGeom prst="rect">
          <a:avLst/>
        </a:prstGeom>
      </xdr:spPr>
    </xdr:pic>
    <xdr:clientData/>
  </xdr:twoCellAnchor>
  <xdr:twoCellAnchor editAs="oneCell">
    <xdr:from>
      <xdr:col>12</xdr:col>
      <xdr:colOff>981076</xdr:colOff>
      <xdr:row>68</xdr:row>
      <xdr:rowOff>95249</xdr:rowOff>
    </xdr:from>
    <xdr:to>
      <xdr:col>12</xdr:col>
      <xdr:colOff>1333499</xdr:colOff>
      <xdr:row>81</xdr:row>
      <xdr:rowOff>89220</xdr:rowOff>
    </xdr:to>
    <xdr:pic>
      <xdr:nvPicPr>
        <xdr:cNvPr id="28" name="Picture 27">
          <a:extLst>
            <a:ext uri="{FF2B5EF4-FFF2-40B4-BE49-F238E27FC236}">
              <a16:creationId xmlns="" xmlns:a16="http://schemas.microsoft.com/office/drawing/2014/main" id="{00000000-0008-0000-06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219951" y="12049124"/>
          <a:ext cx="352423" cy="216567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68</xdr:row>
      <xdr:rowOff>85725</xdr:rowOff>
    </xdr:from>
    <xdr:to>
      <xdr:col>1</xdr:col>
      <xdr:colOff>46916</xdr:colOff>
      <xdr:row>81</xdr:row>
      <xdr:rowOff>132933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" y="12039600"/>
          <a:ext cx="437441" cy="2218908"/>
        </a:xfrm>
        <a:prstGeom prst="rect">
          <a:avLst/>
        </a:prstGeom>
      </xdr:spPr>
    </xdr:pic>
    <xdr:clientData/>
  </xdr:twoCellAnchor>
  <xdr:twoCellAnchor editAs="oneCell">
    <xdr:from>
      <xdr:col>1</xdr:col>
      <xdr:colOff>28577</xdr:colOff>
      <xdr:row>68</xdr:row>
      <xdr:rowOff>85726</xdr:rowOff>
    </xdr:from>
    <xdr:to>
      <xdr:col>1</xdr:col>
      <xdr:colOff>374997</xdr:colOff>
      <xdr:row>81</xdr:row>
      <xdr:rowOff>142876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47677" y="12039601"/>
          <a:ext cx="346420" cy="2228850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68</xdr:row>
      <xdr:rowOff>104775</xdr:rowOff>
    </xdr:from>
    <xdr:to>
      <xdr:col>1</xdr:col>
      <xdr:colOff>689916</xdr:colOff>
      <xdr:row>81</xdr:row>
      <xdr:rowOff>161508</xdr:rowOff>
    </xdr:to>
    <xdr:pic>
      <xdr:nvPicPr>
        <xdr:cNvPr id="8" name="Picture 7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71525" y="12058650"/>
          <a:ext cx="337491" cy="2228433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685800</xdr:colOff>
      <xdr:row>68</xdr:row>
      <xdr:rowOff>114299</xdr:rowOff>
    </xdr:from>
    <xdr:to>
      <xdr:col>2</xdr:col>
      <xdr:colOff>305937</xdr:colOff>
      <xdr:row>81</xdr:row>
      <xdr:rowOff>171450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04900" y="12068174"/>
          <a:ext cx="382137" cy="222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68</xdr:row>
      <xdr:rowOff>132978</xdr:rowOff>
    </xdr:from>
    <xdr:to>
      <xdr:col>2</xdr:col>
      <xdr:colOff>638175</xdr:colOff>
      <xdr:row>81</xdr:row>
      <xdr:rowOff>85725</xdr:rowOff>
    </xdr:to>
    <xdr:pic>
      <xdr:nvPicPr>
        <xdr:cNvPr id="13" name="Picture 12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85900" y="12086853"/>
          <a:ext cx="333375" cy="212444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266701</xdr:colOff>
      <xdr:row>3</xdr:row>
      <xdr:rowOff>85725</xdr:rowOff>
    </xdr:from>
    <xdr:to>
      <xdr:col>20</xdr:col>
      <xdr:colOff>57151</xdr:colOff>
      <xdr:row>19</xdr:row>
      <xdr:rowOff>85724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458201" y="838200"/>
          <a:ext cx="400050" cy="2590799"/>
        </a:xfrm>
        <a:prstGeom prst="rect">
          <a:avLst/>
        </a:prstGeom>
      </xdr:spPr>
    </xdr:pic>
    <xdr:clientData/>
  </xdr:twoCellAnchor>
  <xdr:twoCellAnchor editAs="oneCell">
    <xdr:from>
      <xdr:col>19</xdr:col>
      <xdr:colOff>200025</xdr:colOff>
      <xdr:row>22</xdr:row>
      <xdr:rowOff>76157</xdr:rowOff>
    </xdr:from>
    <xdr:to>
      <xdr:col>20</xdr:col>
      <xdr:colOff>19050</xdr:colOff>
      <xdr:row>38</xdr:row>
      <xdr:rowOff>80678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391525" y="3905207"/>
          <a:ext cx="428625" cy="2681046"/>
        </a:xfrm>
        <a:prstGeom prst="rect">
          <a:avLst/>
        </a:prstGeom>
      </xdr:spPr>
    </xdr:pic>
    <xdr:clientData/>
  </xdr:twoCellAnchor>
  <xdr:twoCellAnchor editAs="oneCell">
    <xdr:from>
      <xdr:col>20</xdr:col>
      <xdr:colOff>142874</xdr:colOff>
      <xdr:row>22</xdr:row>
      <xdr:rowOff>53027</xdr:rowOff>
    </xdr:from>
    <xdr:to>
      <xdr:col>20</xdr:col>
      <xdr:colOff>585956</xdr:colOff>
      <xdr:row>38</xdr:row>
      <xdr:rowOff>66675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943974" y="3882077"/>
          <a:ext cx="443082" cy="2690173"/>
        </a:xfrm>
        <a:prstGeom prst="rect">
          <a:avLst/>
        </a:prstGeom>
      </xdr:spPr>
    </xdr:pic>
    <xdr:clientData/>
  </xdr:twoCellAnchor>
  <xdr:twoCellAnchor editAs="oneCell">
    <xdr:from>
      <xdr:col>20</xdr:col>
      <xdr:colOff>123825</xdr:colOff>
      <xdr:row>3</xdr:row>
      <xdr:rowOff>19049</xdr:rowOff>
    </xdr:from>
    <xdr:to>
      <xdr:col>21</xdr:col>
      <xdr:colOff>417881</xdr:colOff>
      <xdr:row>19</xdr:row>
      <xdr:rowOff>85725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924925" y="771524"/>
          <a:ext cx="903656" cy="2657476"/>
        </a:xfrm>
        <a:prstGeom prst="rect">
          <a:avLst/>
        </a:prstGeom>
      </xdr:spPr>
    </xdr:pic>
    <xdr:clientData/>
  </xdr:twoCellAnchor>
  <xdr:twoCellAnchor editAs="oneCell">
    <xdr:from>
      <xdr:col>19</xdr:col>
      <xdr:colOff>76201</xdr:colOff>
      <xdr:row>39</xdr:row>
      <xdr:rowOff>152401</xdr:rowOff>
    </xdr:from>
    <xdr:to>
      <xdr:col>20</xdr:col>
      <xdr:colOff>114029</xdr:colOff>
      <xdr:row>57</xdr:row>
      <xdr:rowOff>1</xdr:rowOff>
    </xdr:to>
    <xdr:pic>
      <xdr:nvPicPr>
        <xdr:cNvPr id="8" name="Picture 7">
          <a:extLst>
            <a:ext uri="{FF2B5EF4-FFF2-40B4-BE49-F238E27FC236}">
              <a16:creationId xmlns=""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267701" y="6819901"/>
          <a:ext cx="647428" cy="2762250"/>
        </a:xfrm>
        <a:prstGeom prst="rect">
          <a:avLst/>
        </a:prstGeom>
      </xdr:spPr>
    </xdr:pic>
    <xdr:clientData/>
  </xdr:twoCellAnchor>
  <xdr:twoCellAnchor editAs="oneCell">
    <xdr:from>
      <xdr:col>20</xdr:col>
      <xdr:colOff>104776</xdr:colOff>
      <xdr:row>40</xdr:row>
      <xdr:rowOff>9525</xdr:rowOff>
    </xdr:from>
    <xdr:to>
      <xdr:col>21</xdr:col>
      <xdr:colOff>13009</xdr:colOff>
      <xdr:row>56</xdr:row>
      <xdr:rowOff>123825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05876" y="6838950"/>
          <a:ext cx="517833" cy="2705100"/>
        </a:xfrm>
        <a:prstGeom prst="rect">
          <a:avLst/>
        </a:prstGeom>
      </xdr:spPr>
    </xdr:pic>
    <xdr:clientData/>
  </xdr:twoCellAnchor>
  <xdr:twoCellAnchor editAs="oneCell">
    <xdr:from>
      <xdr:col>21</xdr:col>
      <xdr:colOff>57151</xdr:colOff>
      <xdr:row>22</xdr:row>
      <xdr:rowOff>66675</xdr:rowOff>
    </xdr:from>
    <xdr:to>
      <xdr:col>21</xdr:col>
      <xdr:colOff>486659</xdr:colOff>
      <xdr:row>38</xdr:row>
      <xdr:rowOff>114300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467851" y="3895725"/>
          <a:ext cx="429508" cy="2724150"/>
        </a:xfrm>
        <a:prstGeom prst="rect">
          <a:avLst/>
        </a:prstGeom>
      </xdr:spPr>
    </xdr:pic>
    <xdr:clientData/>
  </xdr:twoCellAnchor>
  <xdr:twoCellAnchor editAs="oneCell">
    <xdr:from>
      <xdr:col>21</xdr:col>
      <xdr:colOff>28575</xdr:colOff>
      <xdr:row>39</xdr:row>
      <xdr:rowOff>159630</xdr:rowOff>
    </xdr:from>
    <xdr:to>
      <xdr:col>21</xdr:col>
      <xdr:colOff>534978</xdr:colOff>
      <xdr:row>56</xdr:row>
      <xdr:rowOff>133350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439275" y="6827130"/>
          <a:ext cx="506403" cy="2726445"/>
        </a:xfrm>
        <a:prstGeom prst="rect">
          <a:avLst/>
        </a:prstGeom>
      </xdr:spPr>
    </xdr:pic>
    <xdr:clientData/>
  </xdr:twoCellAnchor>
  <xdr:twoCellAnchor editAs="oneCell">
    <xdr:from>
      <xdr:col>19</xdr:col>
      <xdr:colOff>93514</xdr:colOff>
      <xdr:row>59</xdr:row>
      <xdr:rowOff>57150</xdr:rowOff>
    </xdr:from>
    <xdr:to>
      <xdr:col>20</xdr:col>
      <xdr:colOff>85725</xdr:colOff>
      <xdr:row>76</xdr:row>
      <xdr:rowOff>95250</xdr:rowOff>
    </xdr:to>
    <xdr:pic>
      <xdr:nvPicPr>
        <xdr:cNvPr id="13" name="Picture 12">
          <a:extLst>
            <a:ext uri="{FF2B5EF4-FFF2-40B4-BE49-F238E27FC236}">
              <a16:creationId xmlns=""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285014" y="9963150"/>
          <a:ext cx="601811" cy="2914650"/>
        </a:xfrm>
        <a:prstGeom prst="rect">
          <a:avLst/>
        </a:prstGeom>
      </xdr:spPr>
    </xdr:pic>
    <xdr:clientData/>
  </xdr:twoCellAnchor>
  <xdr:twoCellAnchor editAs="oneCell">
    <xdr:from>
      <xdr:col>20</xdr:col>
      <xdr:colOff>38100</xdr:colOff>
      <xdr:row>59</xdr:row>
      <xdr:rowOff>28574</xdr:rowOff>
    </xdr:from>
    <xdr:to>
      <xdr:col>20</xdr:col>
      <xdr:colOff>542925</xdr:colOff>
      <xdr:row>77</xdr:row>
      <xdr:rowOff>6316</xdr:rowOff>
    </xdr:to>
    <xdr:pic>
      <xdr:nvPicPr>
        <xdr:cNvPr id="14" name="Picture 13">
          <a:extLst>
            <a:ext uri="{FF2B5EF4-FFF2-40B4-BE49-F238E27FC236}">
              <a16:creationId xmlns=""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575"/>
        <a:stretch/>
      </xdr:blipFill>
      <xdr:spPr>
        <a:xfrm>
          <a:off x="8839200" y="9934574"/>
          <a:ext cx="504825" cy="3016217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59</xdr:row>
      <xdr:rowOff>47625</xdr:rowOff>
    </xdr:from>
    <xdr:to>
      <xdr:col>21</xdr:col>
      <xdr:colOff>503000</xdr:colOff>
      <xdr:row>76</xdr:row>
      <xdr:rowOff>126069</xdr:rowOff>
    </xdr:to>
    <xdr:pic>
      <xdr:nvPicPr>
        <xdr:cNvPr id="15" name="Picture 14">
          <a:extLst>
            <a:ext uri="{FF2B5EF4-FFF2-40B4-BE49-F238E27FC236}">
              <a16:creationId xmlns=""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410700" y="9953625"/>
          <a:ext cx="503000" cy="29549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arcia@hickorybrands.com" TargetMode="External"/><Relationship Id="rId2" Type="http://schemas.openxmlformats.org/officeDocument/2006/relationships/hyperlink" Target="mailto:Gsilva@hickorybrands.com" TargetMode="External"/><Relationship Id="rId3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teve@hickorybrands.com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00"/>
    <pageSetUpPr fitToPage="1"/>
  </sheetPr>
  <dimension ref="A1:L54"/>
  <sheetViews>
    <sheetView tabSelected="1" topLeftCell="F1" workbookViewId="0">
      <selection activeCell="O36" sqref="O36"/>
    </sheetView>
  </sheetViews>
  <sheetFormatPr baseColWidth="10" defaultColWidth="8.83203125" defaultRowHeight="12" x14ac:dyDescent="0"/>
  <sheetData>
    <row r="1" spans="1:12">
      <c r="A1" s="1275"/>
      <c r="B1" s="1276"/>
      <c r="C1" s="1276"/>
      <c r="D1" s="1276"/>
      <c r="E1" s="1276"/>
      <c r="F1" s="1276"/>
      <c r="G1" s="1276"/>
      <c r="H1" s="1276"/>
      <c r="I1" s="1276"/>
      <c r="J1" s="1276"/>
      <c r="K1" s="1276"/>
      <c r="L1" s="1277"/>
    </row>
    <row r="2" spans="1:12">
      <c r="A2" s="1278"/>
      <c r="B2" s="1279"/>
      <c r="C2" s="1279"/>
      <c r="D2" s="1279"/>
      <c r="E2" s="1279"/>
      <c r="F2" s="1279"/>
      <c r="G2" s="1279"/>
      <c r="H2" s="1279"/>
      <c r="I2" s="1279"/>
      <c r="J2" s="1279"/>
      <c r="K2" s="1279"/>
      <c r="L2" s="1280"/>
    </row>
    <row r="3" spans="1:12" ht="15">
      <c r="A3" s="1404"/>
      <c r="B3" s="1405"/>
      <c r="C3" s="1405"/>
      <c r="D3" s="1405"/>
      <c r="E3" s="1405"/>
      <c r="F3" s="1405"/>
      <c r="G3" s="1405"/>
      <c r="H3" s="1405"/>
      <c r="I3" s="1405"/>
      <c r="J3" s="1405"/>
      <c r="K3" s="1405"/>
      <c r="L3" s="1406"/>
    </row>
    <row r="4" spans="1:12" ht="15">
      <c r="A4" s="1281"/>
      <c r="B4" s="1282"/>
      <c r="C4" s="1282"/>
      <c r="D4" s="1282"/>
      <c r="E4" s="1282"/>
      <c r="F4" s="1282"/>
      <c r="G4" s="1282"/>
      <c r="H4" s="1282"/>
      <c r="I4" s="1282"/>
      <c r="J4" s="1282"/>
      <c r="K4" s="1282"/>
      <c r="L4" s="1283"/>
    </row>
    <row r="5" spans="1:12" ht="15">
      <c r="A5" s="1404" t="s">
        <v>5</v>
      </c>
      <c r="B5" s="1405"/>
      <c r="C5" s="1405"/>
      <c r="D5" s="1405"/>
      <c r="E5" s="1405"/>
      <c r="F5" s="1405"/>
      <c r="G5" s="1405"/>
      <c r="H5" s="1405"/>
      <c r="I5" s="1405"/>
      <c r="J5" s="1405"/>
      <c r="K5" s="1405"/>
      <c r="L5" s="1406"/>
    </row>
    <row r="6" spans="1:12" ht="17">
      <c r="A6" s="1407"/>
      <c r="B6" s="1408"/>
      <c r="C6" s="1408"/>
      <c r="D6" s="1408"/>
      <c r="E6" s="1408"/>
      <c r="F6" s="1408"/>
      <c r="G6" s="1408"/>
      <c r="H6" s="1408"/>
      <c r="I6" s="1408"/>
      <c r="J6" s="1408"/>
      <c r="K6" s="1408"/>
      <c r="L6" s="1409"/>
    </row>
    <row r="7" spans="1:12" ht="18">
      <c r="A7" s="1410" t="s">
        <v>590</v>
      </c>
      <c r="B7" s="1411"/>
      <c r="C7" s="1411"/>
      <c r="D7" s="1411"/>
      <c r="E7" s="1411"/>
      <c r="F7" s="1411"/>
      <c r="G7" s="1411"/>
      <c r="H7" s="1411"/>
      <c r="I7" s="1411"/>
      <c r="J7" s="1411"/>
      <c r="K7" s="1411"/>
      <c r="L7" s="1412"/>
    </row>
    <row r="8" spans="1:12" ht="18">
      <c r="A8" s="1284"/>
      <c r="B8" s="1285"/>
      <c r="C8" s="1285"/>
      <c r="D8" s="1285"/>
      <c r="E8" s="1285"/>
      <c r="F8" s="1285"/>
      <c r="G8" s="1285"/>
      <c r="H8" s="1285"/>
      <c r="I8" s="1285"/>
      <c r="J8" s="1285"/>
      <c r="K8" s="1285"/>
      <c r="L8" s="1286"/>
    </row>
    <row r="9" spans="1:12" ht="17">
      <c r="A9" s="1407" t="s">
        <v>591</v>
      </c>
      <c r="B9" s="1408"/>
      <c r="C9" s="1408"/>
      <c r="D9" s="1408"/>
      <c r="E9" s="1408"/>
      <c r="F9" s="1408"/>
      <c r="G9" s="1408"/>
      <c r="H9" s="1408"/>
      <c r="I9" s="1408"/>
      <c r="J9" s="1408"/>
      <c r="K9" s="1408"/>
      <c r="L9" s="1409"/>
    </row>
    <row r="10" spans="1:12">
      <c r="A10" s="1278"/>
      <c r="B10" s="1279"/>
      <c r="C10" s="1279"/>
      <c r="D10" s="1279"/>
      <c r="E10" s="1279"/>
      <c r="F10" s="1279"/>
      <c r="G10" s="1279"/>
      <c r="H10" s="1279"/>
      <c r="I10" s="1279"/>
      <c r="J10" s="1279"/>
      <c r="K10" s="1279"/>
      <c r="L10" s="1280"/>
    </row>
    <row r="11" spans="1:12" ht="17">
      <c r="A11" s="1413" t="s">
        <v>675</v>
      </c>
      <c r="B11" s="1414"/>
      <c r="C11" s="1414"/>
      <c r="D11" s="1414"/>
      <c r="E11" s="1414"/>
      <c r="F11" s="1414"/>
      <c r="G11" s="1414"/>
      <c r="H11" s="1414"/>
      <c r="I11" s="1414"/>
      <c r="J11" s="1414"/>
      <c r="K11" s="1414"/>
      <c r="L11" s="1415"/>
    </row>
    <row r="12" spans="1:12" ht="18" thickBot="1">
      <c r="A12" s="1287"/>
      <c r="B12" s="1288"/>
      <c r="C12" s="1288"/>
      <c r="D12" s="1288"/>
      <c r="E12" s="1288"/>
      <c r="F12" s="1288"/>
      <c r="G12" s="1288"/>
      <c r="H12" s="1288"/>
      <c r="I12" s="1288"/>
      <c r="J12" s="1288"/>
      <c r="K12" s="1288"/>
      <c r="L12" s="1289"/>
    </row>
    <row r="13" spans="1:12" ht="14" thickBot="1">
      <c r="A13" s="1290"/>
      <c r="B13" s="1291" t="s">
        <v>344</v>
      </c>
      <c r="C13" s="1416"/>
      <c r="D13" s="1417"/>
      <c r="E13" s="1384"/>
      <c r="F13" s="1385"/>
      <c r="G13" s="1292"/>
      <c r="H13" s="1293" t="s">
        <v>345</v>
      </c>
      <c r="I13" s="1292"/>
      <c r="J13" s="1383"/>
      <c r="K13" s="1385"/>
      <c r="L13" s="1294"/>
    </row>
    <row r="14" spans="1:12" ht="14" thickBot="1">
      <c r="A14" s="1295"/>
      <c r="B14" s="1292"/>
      <c r="C14" s="1292"/>
      <c r="D14" s="1292"/>
      <c r="E14" s="1292"/>
      <c r="F14" s="1292"/>
      <c r="G14" s="1292"/>
      <c r="H14" s="1293"/>
      <c r="I14" s="1292"/>
      <c r="J14" s="1292"/>
      <c r="K14" s="1292"/>
      <c r="L14" s="1294"/>
    </row>
    <row r="15" spans="1:12" ht="14" thickBot="1">
      <c r="A15" s="1290"/>
      <c r="B15" s="1293"/>
      <c r="C15" s="1291" t="s">
        <v>346</v>
      </c>
      <c r="D15" s="1291"/>
      <c r="E15" s="1383"/>
      <c r="F15" s="1385"/>
      <c r="G15" s="1418" t="s">
        <v>347</v>
      </c>
      <c r="H15" s="1418"/>
      <c r="I15" s="1418"/>
      <c r="J15" s="1416"/>
      <c r="K15" s="1385"/>
      <c r="L15" s="1294"/>
    </row>
    <row r="16" spans="1:12" ht="14" thickBot="1">
      <c r="A16" s="1295"/>
      <c r="B16" s="1292"/>
      <c r="C16" s="1292"/>
      <c r="D16" s="1292"/>
      <c r="E16" s="1292"/>
      <c r="F16" s="1292"/>
      <c r="G16" s="1292"/>
      <c r="H16" s="1296"/>
      <c r="I16" s="1291"/>
      <c r="J16" s="1292"/>
      <c r="K16" s="1292"/>
      <c r="L16" s="1294"/>
    </row>
    <row r="17" spans="1:12" ht="14" thickBot="1">
      <c r="A17" s="1290"/>
      <c r="B17" s="1401"/>
      <c r="C17" s="1402"/>
      <c r="D17" s="1402"/>
      <c r="E17" s="1402"/>
      <c r="F17" s="1403"/>
      <c r="G17" s="1292"/>
      <c r="H17" s="1383"/>
      <c r="I17" s="1384"/>
      <c r="J17" s="1384"/>
      <c r="K17" s="1385"/>
      <c r="L17" s="1294"/>
    </row>
    <row r="18" spans="1:12" ht="14" thickBot="1">
      <c r="A18" s="1290"/>
      <c r="B18" s="1297" t="s">
        <v>348</v>
      </c>
      <c r="C18" s="1292"/>
      <c r="D18" s="1292"/>
      <c r="E18" s="1292"/>
      <c r="F18" s="1292"/>
      <c r="G18" s="1292"/>
      <c r="H18" s="1297" t="s">
        <v>349</v>
      </c>
      <c r="I18" s="1292"/>
      <c r="J18" s="1292"/>
      <c r="K18" s="1292"/>
      <c r="L18" s="1294"/>
    </row>
    <row r="19" spans="1:12" ht="14" thickBot="1">
      <c r="A19" s="1290"/>
      <c r="B19" s="1401"/>
      <c r="C19" s="1402"/>
      <c r="D19" s="1402"/>
      <c r="E19" s="1402"/>
      <c r="F19" s="1403"/>
      <c r="G19" s="1292"/>
      <c r="H19" s="1383"/>
      <c r="I19" s="1384"/>
      <c r="J19" s="1384"/>
      <c r="K19" s="1385"/>
      <c r="L19" s="1294"/>
    </row>
    <row r="20" spans="1:12" ht="14" thickBot="1">
      <c r="A20" s="1290"/>
      <c r="B20" s="1297" t="s">
        <v>350</v>
      </c>
      <c r="C20" s="1293"/>
      <c r="D20" s="1293"/>
      <c r="E20" s="1293"/>
      <c r="F20" s="1293"/>
      <c r="G20" s="1292"/>
      <c r="H20" s="1297" t="s">
        <v>350</v>
      </c>
      <c r="I20" s="1293"/>
      <c r="J20" s="1293"/>
      <c r="K20" s="1293"/>
      <c r="L20" s="1294"/>
    </row>
    <row r="21" spans="1:12" ht="14" thickBot="1">
      <c r="A21" s="1290"/>
      <c r="B21" s="1383"/>
      <c r="C21" s="1384"/>
      <c r="D21" s="1384"/>
      <c r="E21" s="1384"/>
      <c r="F21" s="1385"/>
      <c r="G21" s="1292"/>
      <c r="H21" s="1383"/>
      <c r="I21" s="1384"/>
      <c r="J21" s="1384"/>
      <c r="K21" s="1385"/>
      <c r="L21" s="1294"/>
    </row>
    <row r="22" spans="1:12" ht="14" thickBot="1">
      <c r="A22" s="1290"/>
      <c r="B22" s="1297" t="s">
        <v>351</v>
      </c>
      <c r="C22" s="1293"/>
      <c r="D22" s="1293"/>
      <c r="E22" s="1293"/>
      <c r="F22" s="1293"/>
      <c r="G22" s="1292"/>
      <c r="H22" s="1297" t="s">
        <v>351</v>
      </c>
      <c r="I22" s="1293"/>
      <c r="J22" s="1293"/>
      <c r="K22" s="1293"/>
      <c r="L22" s="1294"/>
    </row>
    <row r="23" spans="1:12" ht="14" thickBot="1">
      <c r="A23" s="1290"/>
      <c r="B23" s="1386"/>
      <c r="C23" s="1387"/>
      <c r="D23" s="1387"/>
      <c r="E23" s="1387"/>
      <c r="F23" s="1388"/>
      <c r="G23" s="1292"/>
      <c r="H23" s="1386"/>
      <c r="I23" s="1387"/>
      <c r="J23" s="1387"/>
      <c r="K23" s="1388"/>
      <c r="L23" s="1294"/>
    </row>
    <row r="24" spans="1:12" ht="14" thickBot="1">
      <c r="A24" s="1290"/>
      <c r="B24" s="1297" t="s">
        <v>352</v>
      </c>
      <c r="C24" s="1293"/>
      <c r="D24" s="1293"/>
      <c r="E24" s="1293"/>
      <c r="F24" s="1292"/>
      <c r="G24" s="1292"/>
      <c r="H24" s="1298" t="s">
        <v>577</v>
      </c>
      <c r="I24" s="1299"/>
      <c r="J24" s="1297"/>
      <c r="K24" s="1297"/>
      <c r="L24" s="1294"/>
    </row>
    <row r="25" spans="1:12" ht="14" thickBot="1">
      <c r="A25" s="1290"/>
      <c r="B25" s="1383"/>
      <c r="C25" s="1384"/>
      <c r="D25" s="1384"/>
      <c r="E25" s="1384"/>
      <c r="F25" s="1385"/>
      <c r="G25" s="1292"/>
      <c r="H25" s="1383"/>
      <c r="I25" s="1384"/>
      <c r="J25" s="1384"/>
      <c r="K25" s="1385"/>
      <c r="L25" s="1294"/>
    </row>
    <row r="26" spans="1:12">
      <c r="A26" s="1300"/>
      <c r="B26" s="1297" t="s">
        <v>353</v>
      </c>
      <c r="C26" s="1297"/>
      <c r="D26" s="1297"/>
      <c r="E26" s="1297"/>
      <c r="F26" s="1297"/>
      <c r="G26" s="1301"/>
      <c r="H26" s="1392" t="s">
        <v>592</v>
      </c>
      <c r="I26" s="1392"/>
      <c r="J26" s="1392"/>
      <c r="K26" s="1392"/>
      <c r="L26" s="1302"/>
    </row>
    <row r="27" spans="1:12" ht="13" thickBot="1">
      <c r="A27" s="1300"/>
      <c r="B27" s="1297"/>
      <c r="C27" s="1297"/>
      <c r="D27" s="1297"/>
      <c r="E27" s="1297"/>
      <c r="F27" s="1297"/>
      <c r="G27" s="1301"/>
      <c r="H27" s="1297"/>
      <c r="I27" s="1297"/>
      <c r="J27" s="1297"/>
      <c r="K27" s="1297"/>
      <c r="L27" s="1302"/>
    </row>
    <row r="28" spans="1:12" ht="14" thickBot="1">
      <c r="A28" s="1295"/>
      <c r="B28" s="1386"/>
      <c r="C28" s="1388"/>
      <c r="D28" s="1297"/>
      <c r="E28" s="1386"/>
      <c r="F28" s="1388"/>
      <c r="G28" s="1301"/>
      <c r="H28" s="1383"/>
      <c r="I28" s="1384"/>
      <c r="J28" s="1384"/>
      <c r="K28" s="1385"/>
      <c r="L28" s="1302"/>
    </row>
    <row r="29" spans="1:12">
      <c r="A29" s="1300"/>
      <c r="B29" s="1395" t="s">
        <v>550</v>
      </c>
      <c r="C29" s="1395"/>
      <c r="D29" s="1297"/>
      <c r="E29" s="1395" t="s">
        <v>551</v>
      </c>
      <c r="F29" s="1395"/>
      <c r="G29" s="1301"/>
      <c r="H29" s="1297" t="s">
        <v>552</v>
      </c>
      <c r="I29" s="1297"/>
      <c r="J29" s="1297"/>
      <c r="K29" s="1297"/>
      <c r="L29" s="1302"/>
    </row>
    <row r="30" spans="1:12">
      <c r="A30" s="1300"/>
      <c r="B30" s="1297"/>
      <c r="C30" s="1297"/>
      <c r="D30" s="1297"/>
      <c r="E30" s="1297"/>
      <c r="F30" s="1297"/>
      <c r="G30" s="1301"/>
      <c r="H30" s="1297"/>
      <c r="I30" s="1297"/>
      <c r="J30" s="1297"/>
      <c r="K30" s="1297"/>
      <c r="L30" s="1302"/>
    </row>
    <row r="31" spans="1:12" ht="13" thickBot="1">
      <c r="A31" s="1300"/>
      <c r="B31" s="1297"/>
      <c r="C31" s="1297"/>
      <c r="D31" s="1297"/>
      <c r="E31" s="1297"/>
      <c r="F31" s="1297"/>
      <c r="G31" s="1301"/>
      <c r="H31" s="1297"/>
      <c r="I31" s="1297"/>
      <c r="J31" s="1297"/>
      <c r="K31" s="1297"/>
      <c r="L31" s="1302"/>
    </row>
    <row r="32" spans="1:12" ht="14" thickBot="1">
      <c r="A32" s="1295"/>
      <c r="B32" s="1303"/>
      <c r="C32" s="1396"/>
      <c r="D32" s="1396"/>
      <c r="E32" s="1396"/>
      <c r="F32" s="1396"/>
      <c r="G32" s="1393" t="s">
        <v>578</v>
      </c>
      <c r="H32" s="1394"/>
      <c r="I32" s="1397">
        <f>'Cushion Insoles'!I49+'Motion Control &amp; Stability'!H56+'First Aid, Gear Bombs'!H52+'New Products'!I46+'Shoecare,Cleats,Lace Latches'!S75+'Honeycomb,Herrbone, Houndstooth'!S62+'Oval Laces HT'!S67+'Round &amp; Bubble Lace HT'!S78+'3-8"Printed Laces '!I51+'3-4" Printed Laces'!J23+'Fash,Ref,Elastic,Stars&amp;Stripes'!S53+'PINK Products'!J55+'Fashion FAT Laces HT'!S47+'Flat, Hiker HT'!S51+'Oval,Hiker,Rnd,Golf BP'!S51+' Flat,Dress,Waxed,Boot BP'!S57+'Lacrosse Braids'!G53+'Hockey, Skate, &amp; Referee Laces'!S45</f>
        <v>0</v>
      </c>
      <c r="J32" s="1398"/>
      <c r="K32" s="1399"/>
      <c r="L32" s="1294"/>
    </row>
    <row r="33" spans="1:12" ht="16" thickBot="1">
      <c r="A33" s="1295"/>
      <c r="B33" s="1303"/>
      <c r="C33" s="1304"/>
      <c r="D33" s="1305"/>
      <c r="E33" s="1306"/>
      <c r="F33" s="1307"/>
      <c r="G33" s="1307"/>
      <c r="H33" s="1308"/>
      <c r="I33" s="1282"/>
      <c r="J33" s="1282"/>
      <c r="K33" s="1282"/>
      <c r="L33" s="1283"/>
    </row>
    <row r="34" spans="1:12" ht="15">
      <c r="A34" s="1309"/>
      <c r="B34" s="1368" t="s">
        <v>593</v>
      </c>
      <c r="C34" s="1369"/>
      <c r="D34" s="1369"/>
      <c r="E34" s="1369"/>
      <c r="F34" s="1369"/>
      <c r="G34" s="1369"/>
      <c r="H34" s="1369"/>
      <c r="I34" s="1369"/>
      <c r="J34" s="1370"/>
      <c r="K34" s="1282"/>
      <c r="L34" s="1283"/>
    </row>
    <row r="35" spans="1:12" ht="15">
      <c r="A35" s="1310"/>
      <c r="B35" s="1389" t="s">
        <v>594</v>
      </c>
      <c r="C35" s="1390"/>
      <c r="D35" s="1390"/>
      <c r="E35" s="1390"/>
      <c r="F35" s="1390"/>
      <c r="G35" s="1390"/>
      <c r="H35" s="1390"/>
      <c r="I35" s="1390"/>
      <c r="J35" s="1391"/>
      <c r="K35" s="1306"/>
      <c r="L35" s="1283"/>
    </row>
    <row r="36" spans="1:12" ht="16" thickBot="1">
      <c r="A36" s="1310"/>
      <c r="B36" s="1373" t="s">
        <v>595</v>
      </c>
      <c r="C36" s="1374"/>
      <c r="D36" s="1374"/>
      <c r="E36" s="1374"/>
      <c r="F36" s="1374"/>
      <c r="G36" s="1374"/>
      <c r="H36" s="1374"/>
      <c r="I36" s="1374"/>
      <c r="J36" s="1375"/>
      <c r="K36" s="1311"/>
      <c r="L36" s="1312"/>
    </row>
    <row r="37" spans="1:12" ht="17">
      <c r="A37" s="1295"/>
      <c r="B37" s="1303"/>
      <c r="C37" s="1311"/>
      <c r="D37" s="1279"/>
      <c r="E37" s="1279"/>
      <c r="F37" s="1279"/>
      <c r="G37" s="1313"/>
      <c r="H37" s="1279"/>
      <c r="I37" s="1279"/>
      <c r="J37" s="1279"/>
      <c r="K37" s="1279"/>
      <c r="L37" s="1280"/>
    </row>
    <row r="38" spans="1:12" ht="15">
      <c r="A38" s="1376" t="s">
        <v>679</v>
      </c>
      <c r="B38" s="1377"/>
      <c r="C38" s="1377"/>
      <c r="D38" s="1377"/>
      <c r="E38" s="1377"/>
      <c r="F38" s="1377"/>
      <c r="G38" s="1377"/>
      <c r="H38" s="1377"/>
      <c r="I38" s="1377"/>
      <c r="J38" s="1377"/>
      <c r="K38" s="1377"/>
      <c r="L38" s="1378"/>
    </row>
    <row r="39" spans="1:12" ht="15">
      <c r="A39" s="1314"/>
      <c r="B39" s="1315"/>
      <c r="C39" s="1315"/>
      <c r="D39" s="1315"/>
      <c r="E39" s="1315"/>
      <c r="F39" s="1315"/>
      <c r="G39" s="1315"/>
      <c r="H39" s="1315"/>
      <c r="I39" s="1315"/>
      <c r="J39" s="1315"/>
      <c r="K39" s="1315"/>
      <c r="L39" s="1316"/>
    </row>
    <row r="40" spans="1:12" ht="15">
      <c r="A40" s="1379" t="s">
        <v>343</v>
      </c>
      <c r="B40" s="1380"/>
      <c r="C40" s="1380"/>
      <c r="D40" s="1380"/>
      <c r="E40" s="1380"/>
      <c r="F40" s="1380"/>
      <c r="G40" s="1380"/>
      <c r="H40" s="1380"/>
      <c r="I40" s="1380"/>
      <c r="J40" s="1380"/>
      <c r="K40" s="1380"/>
      <c r="L40" s="1381"/>
    </row>
    <row r="41" spans="1:12" ht="17">
      <c r="A41" s="1295"/>
      <c r="B41" s="1382" t="s">
        <v>321</v>
      </c>
      <c r="C41" s="1382"/>
      <c r="D41" s="1382"/>
      <c r="E41" s="1382"/>
      <c r="F41" s="1279"/>
      <c r="G41" s="1313"/>
      <c r="H41" s="1382" t="s">
        <v>322</v>
      </c>
      <c r="I41" s="1371"/>
      <c r="J41" s="1371"/>
      <c r="K41" s="1371"/>
      <c r="L41" s="1372"/>
    </row>
    <row r="42" spans="1:12" ht="17">
      <c r="A42" s="1295"/>
      <c r="B42" s="1371" t="s">
        <v>323</v>
      </c>
      <c r="C42" s="1371"/>
      <c r="D42" s="1371"/>
      <c r="E42" s="1371"/>
      <c r="F42" s="1279"/>
      <c r="G42" s="1313"/>
      <c r="H42" s="1371" t="s">
        <v>324</v>
      </c>
      <c r="I42" s="1371"/>
      <c r="J42" s="1371"/>
      <c r="K42" s="1371"/>
      <c r="L42" s="1372"/>
    </row>
    <row r="43" spans="1:12" ht="17">
      <c r="A43" s="1295"/>
      <c r="B43" s="1371" t="s">
        <v>325</v>
      </c>
      <c r="C43" s="1371"/>
      <c r="D43" s="1371"/>
      <c r="E43" s="1371"/>
      <c r="F43" s="1279"/>
      <c r="G43" s="1313"/>
      <c r="H43" s="1371" t="s">
        <v>326</v>
      </c>
      <c r="I43" s="1371"/>
      <c r="J43" s="1371"/>
      <c r="K43" s="1371"/>
      <c r="L43" s="1372"/>
    </row>
    <row r="44" spans="1:12" ht="17">
      <c r="A44" s="1295"/>
      <c r="B44" s="1303"/>
      <c r="C44" s="1311"/>
      <c r="D44" s="1279"/>
      <c r="E44" s="1279"/>
      <c r="F44" s="1279"/>
      <c r="G44" s="1313"/>
      <c r="H44" s="1279"/>
      <c r="I44" s="1279"/>
      <c r="J44" s="1279"/>
      <c r="K44" s="1279"/>
      <c r="L44" s="1280"/>
    </row>
    <row r="45" spans="1:12">
      <c r="A45" s="1290"/>
      <c r="B45" s="1317" t="s">
        <v>327</v>
      </c>
      <c r="C45" s="1318"/>
      <c r="D45" s="1318"/>
      <c r="E45" s="1319"/>
      <c r="F45" s="1319"/>
      <c r="G45" s="1319"/>
      <c r="H45" s="1319"/>
      <c r="I45" s="1317" t="s">
        <v>328</v>
      </c>
      <c r="J45" s="1318"/>
      <c r="K45" s="1279"/>
      <c r="L45" s="1280"/>
    </row>
    <row r="46" spans="1:12">
      <c r="A46" s="1290"/>
      <c r="B46" s="1318" t="s">
        <v>482</v>
      </c>
      <c r="C46" s="1318" t="s">
        <v>485</v>
      </c>
      <c r="D46" s="1318"/>
      <c r="E46" s="1319"/>
      <c r="F46" s="1319"/>
      <c r="G46" s="1319"/>
      <c r="H46" s="1319"/>
      <c r="I46" s="1400" t="s">
        <v>329</v>
      </c>
      <c r="J46" s="1400"/>
      <c r="K46" s="1400"/>
      <c r="L46" s="1280"/>
    </row>
    <row r="47" spans="1:12" s="748" customFormat="1">
      <c r="A47" s="1290"/>
      <c r="B47" s="1320" t="s">
        <v>484</v>
      </c>
      <c r="C47" s="1318" t="s">
        <v>487</v>
      </c>
      <c r="D47" s="1318"/>
      <c r="E47" s="1319"/>
      <c r="F47" s="1319"/>
      <c r="G47" s="1319"/>
      <c r="H47" s="1319"/>
      <c r="I47" s="1321" t="s">
        <v>481</v>
      </c>
      <c r="J47" s="1322"/>
      <c r="K47" s="1322"/>
      <c r="L47" s="1280"/>
    </row>
    <row r="48" spans="1:12">
      <c r="A48" s="1290"/>
      <c r="B48" s="1318" t="s">
        <v>676</v>
      </c>
      <c r="C48" s="1318" t="s">
        <v>677</v>
      </c>
      <c r="D48" s="1318"/>
      <c r="E48" s="1323"/>
      <c r="F48" s="1323"/>
      <c r="G48" s="1323"/>
      <c r="H48" s="1323"/>
      <c r="I48" s="1321" t="s">
        <v>678</v>
      </c>
      <c r="J48" s="1322"/>
      <c r="K48" s="1322"/>
      <c r="L48" s="1280"/>
    </row>
    <row r="49" spans="1:12">
      <c r="A49" s="1290"/>
      <c r="B49" s="1318" t="s">
        <v>483</v>
      </c>
      <c r="C49" s="1318" t="s">
        <v>486</v>
      </c>
      <c r="D49" s="1323"/>
      <c r="E49" s="1323"/>
      <c r="F49" s="1323"/>
      <c r="G49" s="1323"/>
      <c r="H49" s="1323"/>
      <c r="I49" s="1324" t="s">
        <v>330</v>
      </c>
      <c r="J49" s="1322"/>
      <c r="K49" s="1322"/>
      <c r="L49" s="1280"/>
    </row>
    <row r="50" spans="1:12">
      <c r="A50" s="1290"/>
      <c r="B50" s="1318"/>
      <c r="C50" s="1318"/>
      <c r="D50" s="1323"/>
      <c r="E50" s="1323"/>
      <c r="F50" s="1323"/>
      <c r="G50" s="1323"/>
      <c r="H50" s="1325"/>
      <c r="I50" s="1326"/>
      <c r="J50" s="1325"/>
      <c r="K50" s="1325"/>
      <c r="L50" s="1280"/>
    </row>
    <row r="51" spans="1:12">
      <c r="A51" s="1290"/>
      <c r="B51" s="1320"/>
      <c r="C51" s="1318"/>
      <c r="D51" s="1279"/>
      <c r="E51" s="1323"/>
      <c r="F51" s="1323"/>
      <c r="G51" s="1323"/>
      <c r="H51" s="1323"/>
      <c r="I51" s="1321"/>
      <c r="J51" s="1322"/>
      <c r="K51" s="1322"/>
      <c r="L51" s="1280"/>
    </row>
    <row r="52" spans="1:12">
      <c r="A52" s="1290"/>
      <c r="B52" s="1318"/>
      <c r="C52" s="1318"/>
      <c r="D52" s="1279"/>
      <c r="E52" s="1323"/>
      <c r="F52" s="1323"/>
      <c r="G52" s="1323"/>
      <c r="H52" s="1323"/>
      <c r="I52" s="1321"/>
      <c r="J52" s="1322"/>
      <c r="K52" s="1322"/>
      <c r="L52" s="1280"/>
    </row>
    <row r="53" spans="1:12" ht="13" thickBot="1">
      <c r="A53" s="1327"/>
      <c r="B53" s="1328"/>
      <c r="C53" s="1328"/>
      <c r="D53" s="1328"/>
      <c r="E53" s="1328"/>
      <c r="F53" s="1328"/>
      <c r="G53" s="1328"/>
      <c r="H53" s="1328"/>
      <c r="I53" s="1328"/>
      <c r="J53" s="1328"/>
      <c r="K53" s="1328"/>
      <c r="L53" s="1329"/>
    </row>
    <row r="54" spans="1:12">
      <c r="A54" s="1044" t="s">
        <v>694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</sheetData>
  <mergeCells count="42">
    <mergeCell ref="I46:K46"/>
    <mergeCell ref="B17:F17"/>
    <mergeCell ref="H17:K17"/>
    <mergeCell ref="A3:L3"/>
    <mergeCell ref="A5:L5"/>
    <mergeCell ref="A6:L6"/>
    <mergeCell ref="A7:L7"/>
    <mergeCell ref="A9:L9"/>
    <mergeCell ref="A11:L11"/>
    <mergeCell ref="C13:F13"/>
    <mergeCell ref="J13:K13"/>
    <mergeCell ref="E15:F15"/>
    <mergeCell ref="G15:I15"/>
    <mergeCell ref="J15:K15"/>
    <mergeCell ref="B19:F19"/>
    <mergeCell ref="H19:K19"/>
    <mergeCell ref="B21:F21"/>
    <mergeCell ref="H21:K21"/>
    <mergeCell ref="B23:F23"/>
    <mergeCell ref="H23:K23"/>
    <mergeCell ref="B35:J35"/>
    <mergeCell ref="B25:F25"/>
    <mergeCell ref="H25:K25"/>
    <mergeCell ref="H26:K26"/>
    <mergeCell ref="B28:C28"/>
    <mergeCell ref="E28:F28"/>
    <mergeCell ref="H28:K28"/>
    <mergeCell ref="G32:H32"/>
    <mergeCell ref="B29:C29"/>
    <mergeCell ref="E29:F29"/>
    <mergeCell ref="C32:F32"/>
    <mergeCell ref="I32:K32"/>
    <mergeCell ref="B34:J34"/>
    <mergeCell ref="B43:E43"/>
    <mergeCell ref="H43:L43"/>
    <mergeCell ref="B36:J36"/>
    <mergeCell ref="A38:L38"/>
    <mergeCell ref="A40:L40"/>
    <mergeCell ref="B41:E41"/>
    <mergeCell ref="H41:L41"/>
    <mergeCell ref="B42:E42"/>
    <mergeCell ref="H42:L42"/>
  </mergeCells>
  <hyperlinks>
    <hyperlink ref="I48" r:id="rId1" display="Marcia@hickorybrands.com"/>
    <hyperlink ref="I49" r:id="rId2" display="Gsilva@hickorybrands.com"/>
  </hyperlinks>
  <printOptions horizontalCentered="1"/>
  <pageMargins left="0.2" right="0.2" top="0.25" bottom="0.25" header="0.3" footer="0.3"/>
  <pageSetup scale="94" orientation="portrait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1"/>
    <pageSetUpPr fitToPage="1"/>
  </sheetPr>
  <dimension ref="A1:N70"/>
  <sheetViews>
    <sheetView workbookViewId="0">
      <selection activeCell="O73" sqref="O73"/>
    </sheetView>
  </sheetViews>
  <sheetFormatPr baseColWidth="10" defaultColWidth="8.83203125" defaultRowHeight="12" x14ac:dyDescent="0"/>
  <cols>
    <col min="1" max="1" width="6.1640625" style="5" bestFit="1" customWidth="1"/>
    <col min="2" max="2" width="13.1640625" style="187" bestFit="1" customWidth="1"/>
    <col min="3" max="3" width="20.6640625" style="5" bestFit="1" customWidth="1"/>
    <col min="4" max="4" width="4.33203125" style="5" bestFit="1" customWidth="1"/>
    <col min="5" max="5" width="5" style="5" bestFit="1" customWidth="1"/>
    <col min="6" max="6" width="7.33203125" style="114" customWidth="1"/>
    <col min="7" max="7" width="6" style="5" bestFit="1" customWidth="1"/>
    <col min="8" max="8" width="5" style="146" bestFit="1" customWidth="1"/>
    <col min="9" max="9" width="6.5" style="5" customWidth="1"/>
    <col min="10" max="12" width="8.83203125" style="5"/>
    <col min="13" max="13" width="13.5" style="5" customWidth="1"/>
    <col min="14" max="16384" width="8.83203125" style="5"/>
  </cols>
  <sheetData>
    <row r="1" spans="1:13" s="751" customFormat="1" ht="12.75" customHeight="1">
      <c r="A1" s="1603" t="s">
        <v>462</v>
      </c>
      <c r="B1" s="1604"/>
      <c r="C1" s="1604"/>
      <c r="D1" s="1604"/>
      <c r="E1" s="1604"/>
      <c r="F1" s="1604"/>
      <c r="G1" s="1604"/>
      <c r="H1" s="1604"/>
      <c r="I1" s="1604"/>
      <c r="J1" s="1604"/>
      <c r="K1" s="1604"/>
      <c r="L1" s="1604"/>
      <c r="M1" s="1605"/>
    </row>
    <row r="2" spans="1:13" s="723" customFormat="1" ht="13.5" customHeight="1">
      <c r="A2" s="1606"/>
      <c r="B2" s="1607"/>
      <c r="C2" s="1607"/>
      <c r="D2" s="1607"/>
      <c r="E2" s="1607"/>
      <c r="F2" s="1607"/>
      <c r="G2" s="1607"/>
      <c r="H2" s="1607"/>
      <c r="I2" s="1607"/>
      <c r="J2" s="1607"/>
      <c r="K2" s="1607"/>
      <c r="L2" s="1607"/>
      <c r="M2" s="1608"/>
    </row>
    <row r="3" spans="1:13">
      <c r="A3" s="1009"/>
      <c r="B3" s="726"/>
      <c r="C3" s="727"/>
      <c r="D3" s="728"/>
      <c r="E3" s="729" t="s">
        <v>369</v>
      </c>
      <c r="F3" s="730"/>
      <c r="G3" s="731" t="s">
        <v>1</v>
      </c>
      <c r="H3" s="732" t="s">
        <v>369</v>
      </c>
      <c r="I3" s="733"/>
      <c r="J3" s="734"/>
      <c r="K3" s="735"/>
      <c r="L3" s="735"/>
      <c r="M3" s="1010"/>
    </row>
    <row r="4" spans="1:13" ht="12.75" customHeight="1">
      <c r="A4" s="1011" t="s">
        <v>4</v>
      </c>
      <c r="B4" s="736" t="s">
        <v>382</v>
      </c>
      <c r="C4" s="737" t="s">
        <v>37</v>
      </c>
      <c r="D4" s="738" t="s">
        <v>3</v>
      </c>
      <c r="E4" s="739" t="s">
        <v>370</v>
      </c>
      <c r="F4" s="740" t="s">
        <v>306</v>
      </c>
      <c r="G4" s="741" t="s">
        <v>2</v>
      </c>
      <c r="H4" s="738" t="s">
        <v>371</v>
      </c>
      <c r="I4" s="742" t="s">
        <v>337</v>
      </c>
      <c r="J4" s="1609" t="s">
        <v>477</v>
      </c>
      <c r="K4" s="1610"/>
      <c r="L4" s="1610"/>
      <c r="M4" s="1611"/>
    </row>
    <row r="5" spans="1:13" ht="12.75" customHeight="1">
      <c r="A5" s="1012">
        <v>75607</v>
      </c>
      <c r="B5" s="760">
        <v>41468756078</v>
      </c>
      <c r="C5" s="718" t="s">
        <v>373</v>
      </c>
      <c r="D5" s="717">
        <v>36</v>
      </c>
      <c r="E5" s="717">
        <v>6</v>
      </c>
      <c r="F5" s="719">
        <v>3.5</v>
      </c>
      <c r="G5" s="720">
        <v>1.4</v>
      </c>
      <c r="H5" s="721"/>
      <c r="I5" s="722">
        <f t="shared" ref="I5:I50" si="0">H5*G5</f>
        <v>0</v>
      </c>
      <c r="J5" s="751"/>
      <c r="K5" s="751"/>
      <c r="L5" s="751"/>
      <c r="M5" s="9"/>
    </row>
    <row r="6" spans="1:13" ht="12.75" customHeight="1">
      <c r="A6" s="1013">
        <v>75608</v>
      </c>
      <c r="B6" s="759">
        <v>41468756085</v>
      </c>
      <c r="C6" s="712" t="s">
        <v>373</v>
      </c>
      <c r="D6" s="713">
        <v>45</v>
      </c>
      <c r="E6" s="713">
        <v>6</v>
      </c>
      <c r="F6" s="715">
        <v>3.5</v>
      </c>
      <c r="G6" s="710">
        <v>1.4</v>
      </c>
      <c r="H6" s="711"/>
      <c r="I6" s="716">
        <f t="shared" si="0"/>
        <v>0</v>
      </c>
      <c r="J6" s="751"/>
      <c r="K6" s="751"/>
      <c r="L6" s="751"/>
      <c r="M6" s="9"/>
    </row>
    <row r="7" spans="1:13" ht="12.75" customHeight="1">
      <c r="A7" s="1013">
        <v>75585</v>
      </c>
      <c r="B7" s="759">
        <v>41468755859</v>
      </c>
      <c r="C7" s="712" t="s">
        <v>372</v>
      </c>
      <c r="D7" s="713">
        <v>36</v>
      </c>
      <c r="E7" s="713">
        <v>6</v>
      </c>
      <c r="F7" s="715">
        <v>3.5</v>
      </c>
      <c r="G7" s="710">
        <v>1.4</v>
      </c>
      <c r="H7" s="711"/>
      <c r="I7" s="716">
        <f t="shared" si="0"/>
        <v>0</v>
      </c>
      <c r="J7" s="751"/>
      <c r="K7" s="751"/>
      <c r="L7" s="751"/>
      <c r="M7" s="9"/>
    </row>
    <row r="8" spans="1:13" ht="12.75" customHeight="1">
      <c r="A8" s="1013">
        <v>75586</v>
      </c>
      <c r="B8" s="759">
        <v>41468755866</v>
      </c>
      <c r="C8" s="712" t="s">
        <v>372</v>
      </c>
      <c r="D8" s="713">
        <v>45</v>
      </c>
      <c r="E8" s="713">
        <v>6</v>
      </c>
      <c r="F8" s="715">
        <v>3.5</v>
      </c>
      <c r="G8" s="710">
        <v>1.4</v>
      </c>
      <c r="H8" s="711"/>
      <c r="I8" s="716">
        <f t="shared" si="0"/>
        <v>0</v>
      </c>
      <c r="J8" s="751"/>
      <c r="K8" s="751"/>
      <c r="L8" s="751"/>
      <c r="M8" s="9"/>
    </row>
    <row r="9" spans="1:13" ht="12.75" customHeight="1">
      <c r="A9" s="1013">
        <v>75604</v>
      </c>
      <c r="B9" s="759">
        <v>41468756047</v>
      </c>
      <c r="C9" s="712" t="s">
        <v>377</v>
      </c>
      <c r="D9" s="713">
        <v>36</v>
      </c>
      <c r="E9" s="713">
        <v>6</v>
      </c>
      <c r="F9" s="715">
        <v>3.5</v>
      </c>
      <c r="G9" s="710">
        <v>1.4</v>
      </c>
      <c r="H9" s="711"/>
      <c r="I9" s="716">
        <f t="shared" si="0"/>
        <v>0</v>
      </c>
      <c r="J9" s="751"/>
      <c r="K9" s="751"/>
      <c r="L9" s="751"/>
      <c r="M9" s="9"/>
    </row>
    <row r="10" spans="1:13" ht="12.75" customHeight="1">
      <c r="A10" s="1013">
        <v>75605</v>
      </c>
      <c r="B10" s="759">
        <v>41468756054</v>
      </c>
      <c r="C10" s="712" t="s">
        <v>377</v>
      </c>
      <c r="D10" s="713">
        <v>45</v>
      </c>
      <c r="E10" s="713">
        <v>6</v>
      </c>
      <c r="F10" s="715">
        <v>3.5</v>
      </c>
      <c r="G10" s="710">
        <v>1.4</v>
      </c>
      <c r="H10" s="711"/>
      <c r="I10" s="716">
        <f t="shared" si="0"/>
        <v>0</v>
      </c>
      <c r="J10" s="751"/>
      <c r="K10" s="751"/>
      <c r="L10" s="751"/>
      <c r="M10" s="9"/>
    </row>
    <row r="11" spans="1:13" ht="12.75" customHeight="1">
      <c r="A11" s="1013">
        <v>75573</v>
      </c>
      <c r="B11" s="759">
        <v>41468755736</v>
      </c>
      <c r="C11" s="712" t="s">
        <v>375</v>
      </c>
      <c r="D11" s="713">
        <v>36</v>
      </c>
      <c r="E11" s="713">
        <v>6</v>
      </c>
      <c r="F11" s="715">
        <v>3.5</v>
      </c>
      <c r="G11" s="710">
        <v>1.4</v>
      </c>
      <c r="H11" s="711"/>
      <c r="I11" s="716">
        <f t="shared" si="0"/>
        <v>0</v>
      </c>
      <c r="J11" s="751"/>
      <c r="K11" s="751"/>
      <c r="L11" s="751"/>
      <c r="M11" s="9"/>
    </row>
    <row r="12" spans="1:13" ht="12.75" customHeight="1">
      <c r="A12" s="1013">
        <v>75574</v>
      </c>
      <c r="B12" s="759">
        <v>41468755743</v>
      </c>
      <c r="C12" s="712" t="s">
        <v>375</v>
      </c>
      <c r="D12" s="713">
        <v>45</v>
      </c>
      <c r="E12" s="713">
        <v>6</v>
      </c>
      <c r="F12" s="715">
        <v>3.5</v>
      </c>
      <c r="G12" s="710">
        <v>1.4</v>
      </c>
      <c r="H12" s="711"/>
      <c r="I12" s="716">
        <f t="shared" si="0"/>
        <v>0</v>
      </c>
      <c r="J12" s="751"/>
      <c r="K12" s="751"/>
      <c r="L12" s="751"/>
      <c r="M12" s="9"/>
    </row>
    <row r="13" spans="1:13" ht="12.75" customHeight="1">
      <c r="A13" s="1013">
        <v>73689</v>
      </c>
      <c r="B13" s="759">
        <v>41468736896</v>
      </c>
      <c r="C13" s="712" t="s">
        <v>475</v>
      </c>
      <c r="D13" s="713">
        <v>36</v>
      </c>
      <c r="E13" s="713">
        <v>6</v>
      </c>
      <c r="F13" s="715">
        <v>3.5</v>
      </c>
      <c r="G13" s="710">
        <v>1.4</v>
      </c>
      <c r="H13" s="711"/>
      <c r="I13" s="716">
        <f t="shared" si="0"/>
        <v>0</v>
      </c>
      <c r="J13" s="751"/>
      <c r="K13" s="751"/>
      <c r="L13" s="751"/>
      <c r="M13" s="9"/>
    </row>
    <row r="14" spans="1:13" ht="12.75" customHeight="1">
      <c r="A14" s="1013">
        <v>73691</v>
      </c>
      <c r="B14" s="759">
        <v>41468736919</v>
      </c>
      <c r="C14" s="712" t="s">
        <v>475</v>
      </c>
      <c r="D14" s="713">
        <v>45</v>
      </c>
      <c r="E14" s="713">
        <v>6</v>
      </c>
      <c r="F14" s="715">
        <v>3.5</v>
      </c>
      <c r="G14" s="710">
        <v>1.4</v>
      </c>
      <c r="H14" s="711"/>
      <c r="I14" s="716">
        <f t="shared" si="0"/>
        <v>0</v>
      </c>
      <c r="J14" s="751"/>
      <c r="K14" s="751"/>
      <c r="L14" s="751"/>
      <c r="M14" s="9"/>
    </row>
    <row r="15" spans="1:13" ht="12.75" customHeight="1">
      <c r="A15" s="1013">
        <v>75579</v>
      </c>
      <c r="B15" s="759">
        <v>41468755798</v>
      </c>
      <c r="C15" s="712" t="s">
        <v>476</v>
      </c>
      <c r="D15" s="713">
        <v>36</v>
      </c>
      <c r="E15" s="713">
        <v>6</v>
      </c>
      <c r="F15" s="715">
        <v>3.5</v>
      </c>
      <c r="G15" s="710">
        <v>1.4</v>
      </c>
      <c r="H15" s="711"/>
      <c r="I15" s="716">
        <f t="shared" si="0"/>
        <v>0</v>
      </c>
      <c r="J15" s="751"/>
      <c r="K15" s="751"/>
      <c r="L15" s="751"/>
      <c r="M15" s="9"/>
    </row>
    <row r="16" spans="1:13" ht="12.75" customHeight="1">
      <c r="A16" s="1013">
        <v>75580</v>
      </c>
      <c r="B16" s="759">
        <v>41468755804</v>
      </c>
      <c r="C16" s="712" t="s">
        <v>476</v>
      </c>
      <c r="D16" s="713">
        <v>45</v>
      </c>
      <c r="E16" s="713">
        <v>6</v>
      </c>
      <c r="F16" s="715">
        <v>3.5</v>
      </c>
      <c r="G16" s="710">
        <v>1.4</v>
      </c>
      <c r="H16" s="711"/>
      <c r="I16" s="716">
        <f t="shared" si="0"/>
        <v>0</v>
      </c>
      <c r="J16" s="751"/>
      <c r="K16" s="751"/>
      <c r="L16" s="751"/>
      <c r="M16" s="9"/>
    </row>
    <row r="17" spans="1:13" s="234" customFormat="1" ht="12.75" customHeight="1">
      <c r="A17" s="1013">
        <v>73669</v>
      </c>
      <c r="B17" s="759">
        <v>41468736698</v>
      </c>
      <c r="C17" s="714" t="s">
        <v>463</v>
      </c>
      <c r="D17" s="713">
        <v>36</v>
      </c>
      <c r="E17" s="713">
        <v>6</v>
      </c>
      <c r="F17" s="715">
        <v>3.5</v>
      </c>
      <c r="G17" s="710">
        <v>1.4</v>
      </c>
      <c r="H17" s="711"/>
      <c r="I17" s="716">
        <f t="shared" si="0"/>
        <v>0</v>
      </c>
      <c r="J17" s="13"/>
      <c r="K17" s="13"/>
      <c r="L17" s="13"/>
      <c r="M17" s="1014"/>
    </row>
    <row r="18" spans="1:13" s="234" customFormat="1" ht="12.75" customHeight="1">
      <c r="A18" s="1013">
        <v>73661</v>
      </c>
      <c r="B18" s="759">
        <v>41468736612</v>
      </c>
      <c r="C18" s="714" t="s">
        <v>463</v>
      </c>
      <c r="D18" s="713">
        <v>45</v>
      </c>
      <c r="E18" s="713">
        <v>6</v>
      </c>
      <c r="F18" s="715">
        <v>3.5</v>
      </c>
      <c r="G18" s="710">
        <v>1.4</v>
      </c>
      <c r="H18" s="711"/>
      <c r="I18" s="716">
        <f t="shared" si="0"/>
        <v>0</v>
      </c>
      <c r="J18" s="13"/>
      <c r="K18" s="13"/>
      <c r="L18" s="13"/>
      <c r="M18" s="1014"/>
    </row>
    <row r="19" spans="1:13" s="234" customFormat="1">
      <c r="A19" s="1013">
        <v>59540</v>
      </c>
      <c r="B19" s="759">
        <v>41468595400</v>
      </c>
      <c r="C19" s="712" t="s">
        <v>379</v>
      </c>
      <c r="D19" s="713">
        <v>36</v>
      </c>
      <c r="E19" s="713">
        <v>6</v>
      </c>
      <c r="F19" s="715">
        <v>2.99</v>
      </c>
      <c r="G19" s="710">
        <v>1.4</v>
      </c>
      <c r="H19" s="711"/>
      <c r="I19" s="716">
        <f t="shared" si="0"/>
        <v>0</v>
      </c>
      <c r="J19" s="13"/>
      <c r="K19" s="13"/>
      <c r="L19" s="13"/>
      <c r="M19" s="1014"/>
    </row>
    <row r="20" spans="1:13" s="234" customFormat="1">
      <c r="A20" s="1013">
        <v>59340</v>
      </c>
      <c r="B20" s="759">
        <v>41468593406</v>
      </c>
      <c r="C20" s="712" t="s">
        <v>379</v>
      </c>
      <c r="D20" s="713">
        <v>45</v>
      </c>
      <c r="E20" s="713">
        <v>6</v>
      </c>
      <c r="F20" s="715">
        <v>2.99</v>
      </c>
      <c r="G20" s="710">
        <v>1.4</v>
      </c>
      <c r="H20" s="711"/>
      <c r="I20" s="716">
        <f t="shared" si="0"/>
        <v>0</v>
      </c>
      <c r="J20" s="13"/>
      <c r="K20" s="13"/>
      <c r="L20" s="13"/>
      <c r="M20" s="1014"/>
    </row>
    <row r="21" spans="1:13">
      <c r="A21" s="1013">
        <v>75609</v>
      </c>
      <c r="B21" s="759">
        <v>41468756092</v>
      </c>
      <c r="C21" s="712" t="s">
        <v>378</v>
      </c>
      <c r="D21" s="713">
        <v>36</v>
      </c>
      <c r="E21" s="713">
        <v>6</v>
      </c>
      <c r="F21" s="715">
        <v>3.5</v>
      </c>
      <c r="G21" s="710">
        <v>1.4</v>
      </c>
      <c r="H21" s="711"/>
      <c r="I21" s="716">
        <f t="shared" si="0"/>
        <v>0</v>
      </c>
      <c r="J21" s="751"/>
      <c r="K21" s="751"/>
      <c r="L21" s="751"/>
      <c r="M21" s="9"/>
    </row>
    <row r="22" spans="1:13">
      <c r="A22" s="1013">
        <v>75610</v>
      </c>
      <c r="B22" s="759">
        <v>41468756108</v>
      </c>
      <c r="C22" s="712" t="s">
        <v>378</v>
      </c>
      <c r="D22" s="713">
        <v>45</v>
      </c>
      <c r="E22" s="713">
        <v>6</v>
      </c>
      <c r="F22" s="715">
        <v>3.5</v>
      </c>
      <c r="G22" s="710">
        <v>1.4</v>
      </c>
      <c r="H22" s="711"/>
      <c r="I22" s="716">
        <f t="shared" si="0"/>
        <v>0</v>
      </c>
      <c r="J22" s="751"/>
      <c r="K22" s="751"/>
      <c r="L22" s="751"/>
      <c r="M22" s="9"/>
    </row>
    <row r="23" spans="1:13">
      <c r="A23" s="1013">
        <v>73541</v>
      </c>
      <c r="B23" s="759">
        <v>41468735417</v>
      </c>
      <c r="C23" s="712" t="s">
        <v>464</v>
      </c>
      <c r="D23" s="713">
        <v>36</v>
      </c>
      <c r="E23" s="713">
        <v>6</v>
      </c>
      <c r="F23" s="715">
        <v>3.5</v>
      </c>
      <c r="G23" s="710">
        <v>1.4</v>
      </c>
      <c r="H23" s="711"/>
      <c r="I23" s="716">
        <f t="shared" si="0"/>
        <v>0</v>
      </c>
      <c r="J23" s="751"/>
      <c r="K23" s="751"/>
      <c r="L23" s="751"/>
      <c r="M23" s="9"/>
    </row>
    <row r="24" spans="1:13">
      <c r="A24" s="1013">
        <v>73551</v>
      </c>
      <c r="B24" s="759">
        <v>41468735516</v>
      </c>
      <c r="C24" s="712" t="s">
        <v>464</v>
      </c>
      <c r="D24" s="713">
        <v>45</v>
      </c>
      <c r="E24" s="713">
        <v>6</v>
      </c>
      <c r="F24" s="715">
        <v>3.5</v>
      </c>
      <c r="G24" s="710">
        <v>1.4</v>
      </c>
      <c r="H24" s="711"/>
      <c r="I24" s="716">
        <f t="shared" si="0"/>
        <v>0</v>
      </c>
      <c r="J24" s="751"/>
      <c r="K24" s="751"/>
      <c r="L24" s="751"/>
      <c r="M24" s="9"/>
    </row>
    <row r="25" spans="1:13">
      <c r="A25" s="1013">
        <v>73540</v>
      </c>
      <c r="B25" s="759">
        <v>41468735400</v>
      </c>
      <c r="C25" s="712" t="s">
        <v>465</v>
      </c>
      <c r="D25" s="713">
        <v>36</v>
      </c>
      <c r="E25" s="713">
        <v>6</v>
      </c>
      <c r="F25" s="715">
        <v>3.5</v>
      </c>
      <c r="G25" s="710">
        <v>1.4</v>
      </c>
      <c r="H25" s="711"/>
      <c r="I25" s="716">
        <f t="shared" si="0"/>
        <v>0</v>
      </c>
      <c r="J25" s="751"/>
      <c r="K25" s="751"/>
      <c r="L25" s="751"/>
      <c r="M25" s="9"/>
    </row>
    <row r="26" spans="1:13">
      <c r="A26" s="1013">
        <v>73550</v>
      </c>
      <c r="B26" s="759">
        <v>41468735509</v>
      </c>
      <c r="C26" s="712" t="s">
        <v>465</v>
      </c>
      <c r="D26" s="713">
        <v>45</v>
      </c>
      <c r="E26" s="713">
        <v>6</v>
      </c>
      <c r="F26" s="715">
        <v>3.5</v>
      </c>
      <c r="G26" s="710">
        <v>1.4</v>
      </c>
      <c r="H26" s="711"/>
      <c r="I26" s="716">
        <f t="shared" si="0"/>
        <v>0</v>
      </c>
      <c r="J26" s="751"/>
      <c r="K26" s="751"/>
      <c r="L26" s="751"/>
      <c r="M26" s="9"/>
    </row>
    <row r="27" spans="1:13">
      <c r="A27" s="1013">
        <v>75602</v>
      </c>
      <c r="B27" s="759">
        <v>41468756023</v>
      </c>
      <c r="C27" s="712" t="s">
        <v>376</v>
      </c>
      <c r="D27" s="713">
        <v>36</v>
      </c>
      <c r="E27" s="713">
        <v>6</v>
      </c>
      <c r="F27" s="715">
        <v>3.5</v>
      </c>
      <c r="G27" s="710">
        <v>1.4</v>
      </c>
      <c r="H27" s="711"/>
      <c r="I27" s="716">
        <f t="shared" si="0"/>
        <v>0</v>
      </c>
      <c r="J27" s="751"/>
      <c r="K27" s="751"/>
      <c r="L27" s="751"/>
      <c r="M27" s="9"/>
    </row>
    <row r="28" spans="1:13">
      <c r="A28" s="1013">
        <v>75603</v>
      </c>
      <c r="B28" s="759">
        <v>41468756030</v>
      </c>
      <c r="C28" s="712" t="s">
        <v>376</v>
      </c>
      <c r="D28" s="713">
        <v>45</v>
      </c>
      <c r="E28" s="713">
        <v>6</v>
      </c>
      <c r="F28" s="715">
        <v>3.5</v>
      </c>
      <c r="G28" s="710">
        <v>1.4</v>
      </c>
      <c r="H28" s="711"/>
      <c r="I28" s="716">
        <f t="shared" si="0"/>
        <v>0</v>
      </c>
      <c r="J28" s="751"/>
      <c r="K28" s="751"/>
      <c r="L28" s="751"/>
      <c r="M28" s="9"/>
    </row>
    <row r="29" spans="1:13">
      <c r="A29" s="1013">
        <v>73690</v>
      </c>
      <c r="B29" s="759">
        <v>4146873690</v>
      </c>
      <c r="C29" s="712" t="s">
        <v>466</v>
      </c>
      <c r="D29" s="713">
        <v>36</v>
      </c>
      <c r="E29" s="713">
        <v>6</v>
      </c>
      <c r="F29" s="715">
        <v>3.5</v>
      </c>
      <c r="G29" s="710">
        <v>1.4</v>
      </c>
      <c r="H29" s="711"/>
      <c r="I29" s="716">
        <f t="shared" si="0"/>
        <v>0</v>
      </c>
      <c r="J29" s="751"/>
      <c r="K29" s="751"/>
      <c r="L29" s="751"/>
      <c r="M29" s="9"/>
    </row>
    <row r="30" spans="1:13">
      <c r="A30" s="1013">
        <v>73692</v>
      </c>
      <c r="B30" s="759">
        <v>4146873692</v>
      </c>
      <c r="C30" s="712" t="s">
        <v>466</v>
      </c>
      <c r="D30" s="713">
        <v>45</v>
      </c>
      <c r="E30" s="713">
        <v>6</v>
      </c>
      <c r="F30" s="715">
        <v>3.5</v>
      </c>
      <c r="G30" s="710">
        <v>1.4</v>
      </c>
      <c r="H30" s="711"/>
      <c r="I30" s="716">
        <f t="shared" si="0"/>
        <v>0</v>
      </c>
      <c r="J30" s="751"/>
      <c r="K30" s="751"/>
      <c r="L30" s="751"/>
      <c r="M30" s="9"/>
    </row>
    <row r="31" spans="1:13">
      <c r="A31" s="1013">
        <v>73673</v>
      </c>
      <c r="B31" s="759">
        <v>41468736735</v>
      </c>
      <c r="C31" s="712" t="s">
        <v>467</v>
      </c>
      <c r="D31" s="713">
        <v>36</v>
      </c>
      <c r="E31" s="713">
        <v>6</v>
      </c>
      <c r="F31" s="715">
        <v>3.5</v>
      </c>
      <c r="G31" s="710">
        <v>1.4</v>
      </c>
      <c r="H31" s="711"/>
      <c r="I31" s="716">
        <f t="shared" si="0"/>
        <v>0</v>
      </c>
      <c r="J31" s="751"/>
      <c r="K31" s="751"/>
      <c r="L31" s="751"/>
      <c r="M31" s="9"/>
    </row>
    <row r="32" spans="1:13">
      <c r="A32" s="1013">
        <v>73665</v>
      </c>
      <c r="B32" s="759">
        <v>41468736650</v>
      </c>
      <c r="C32" s="712" t="s">
        <v>467</v>
      </c>
      <c r="D32" s="713">
        <v>45</v>
      </c>
      <c r="E32" s="713">
        <v>6</v>
      </c>
      <c r="F32" s="715">
        <v>3.5</v>
      </c>
      <c r="G32" s="710">
        <v>1.4</v>
      </c>
      <c r="H32" s="711"/>
      <c r="I32" s="716">
        <f t="shared" si="0"/>
        <v>0</v>
      </c>
      <c r="J32" s="751"/>
      <c r="K32" s="751"/>
      <c r="L32" s="751"/>
      <c r="M32" s="9"/>
    </row>
    <row r="33" spans="1:13">
      <c r="A33" s="1013">
        <v>73674</v>
      </c>
      <c r="B33" s="759">
        <v>41468736742</v>
      </c>
      <c r="C33" s="712" t="s">
        <v>468</v>
      </c>
      <c r="D33" s="713">
        <v>36</v>
      </c>
      <c r="E33" s="713">
        <v>6</v>
      </c>
      <c r="F33" s="715">
        <v>3.5</v>
      </c>
      <c r="G33" s="710">
        <v>1.4</v>
      </c>
      <c r="H33" s="711"/>
      <c r="I33" s="716">
        <f t="shared" si="0"/>
        <v>0</v>
      </c>
      <c r="J33" s="751"/>
      <c r="K33" s="751"/>
      <c r="L33" s="751"/>
      <c r="M33" s="9"/>
    </row>
    <row r="34" spans="1:13">
      <c r="A34" s="1013">
        <v>73666</v>
      </c>
      <c r="B34" s="759">
        <v>41468736667</v>
      </c>
      <c r="C34" s="712" t="s">
        <v>468</v>
      </c>
      <c r="D34" s="713">
        <v>45</v>
      </c>
      <c r="E34" s="713">
        <v>6</v>
      </c>
      <c r="F34" s="715">
        <v>3.5</v>
      </c>
      <c r="G34" s="710">
        <v>1.4</v>
      </c>
      <c r="H34" s="711"/>
      <c r="I34" s="716">
        <f t="shared" si="0"/>
        <v>0</v>
      </c>
      <c r="J34" s="751"/>
      <c r="K34" s="751"/>
      <c r="L34" s="751"/>
      <c r="M34" s="9"/>
    </row>
    <row r="35" spans="1:13">
      <c r="A35" s="1013">
        <v>73670</v>
      </c>
      <c r="B35" s="759">
        <v>41468736704</v>
      </c>
      <c r="C35" s="712" t="s">
        <v>469</v>
      </c>
      <c r="D35" s="713">
        <v>36</v>
      </c>
      <c r="E35" s="713">
        <v>6</v>
      </c>
      <c r="F35" s="715">
        <v>3.5</v>
      </c>
      <c r="G35" s="710">
        <v>1.4</v>
      </c>
      <c r="H35" s="711"/>
      <c r="I35" s="716">
        <f t="shared" si="0"/>
        <v>0</v>
      </c>
      <c r="J35" s="751"/>
      <c r="K35" s="751"/>
      <c r="L35" s="751"/>
      <c r="M35" s="9"/>
    </row>
    <row r="36" spans="1:13">
      <c r="A36" s="1013">
        <v>73662</v>
      </c>
      <c r="B36" s="759">
        <v>41468736629</v>
      </c>
      <c r="C36" s="712" t="s">
        <v>469</v>
      </c>
      <c r="D36" s="713">
        <v>45</v>
      </c>
      <c r="E36" s="713">
        <v>6</v>
      </c>
      <c r="F36" s="715">
        <v>3.5</v>
      </c>
      <c r="G36" s="710">
        <v>1.4</v>
      </c>
      <c r="H36" s="711"/>
      <c r="I36" s="716">
        <f t="shared" si="0"/>
        <v>0</v>
      </c>
      <c r="J36" s="751"/>
      <c r="K36" s="751"/>
      <c r="L36" s="751"/>
      <c r="M36" s="9"/>
    </row>
    <row r="37" spans="1:13">
      <c r="A37" s="1013">
        <v>73671</v>
      </c>
      <c r="B37" s="759">
        <v>41468736711</v>
      </c>
      <c r="C37" s="712" t="s">
        <v>470</v>
      </c>
      <c r="D37" s="713">
        <v>36</v>
      </c>
      <c r="E37" s="713">
        <v>6</v>
      </c>
      <c r="F37" s="715">
        <v>3.5</v>
      </c>
      <c r="G37" s="710">
        <v>1.4</v>
      </c>
      <c r="H37" s="711"/>
      <c r="I37" s="716">
        <f t="shared" si="0"/>
        <v>0</v>
      </c>
      <c r="J37" s="751"/>
      <c r="K37" s="751"/>
      <c r="L37" s="751"/>
      <c r="M37" s="9"/>
    </row>
    <row r="38" spans="1:13">
      <c r="A38" s="1013">
        <v>73663</v>
      </c>
      <c r="B38" s="759">
        <v>41468736636</v>
      </c>
      <c r="C38" s="712" t="s">
        <v>470</v>
      </c>
      <c r="D38" s="713">
        <v>45</v>
      </c>
      <c r="E38" s="713">
        <v>6</v>
      </c>
      <c r="F38" s="715">
        <v>3.5</v>
      </c>
      <c r="G38" s="710">
        <v>1.4</v>
      </c>
      <c r="H38" s="711"/>
      <c r="I38" s="716">
        <f t="shared" si="0"/>
        <v>0</v>
      </c>
      <c r="J38" s="751"/>
      <c r="K38" s="751"/>
      <c r="L38" s="751"/>
      <c r="M38" s="9"/>
    </row>
    <row r="39" spans="1:13">
      <c r="A39" s="1013">
        <v>73672</v>
      </c>
      <c r="B39" s="759">
        <v>41468736728</v>
      </c>
      <c r="C39" s="712" t="s">
        <v>471</v>
      </c>
      <c r="D39" s="713">
        <v>36</v>
      </c>
      <c r="E39" s="713">
        <v>6</v>
      </c>
      <c r="F39" s="715">
        <v>3.5</v>
      </c>
      <c r="G39" s="710">
        <v>1.4</v>
      </c>
      <c r="H39" s="711"/>
      <c r="I39" s="716">
        <f t="shared" si="0"/>
        <v>0</v>
      </c>
      <c r="J39" s="751"/>
      <c r="K39" s="751"/>
      <c r="L39" s="751"/>
      <c r="M39" s="9"/>
    </row>
    <row r="40" spans="1:13">
      <c r="A40" s="1013">
        <v>73664</v>
      </c>
      <c r="B40" s="759">
        <v>41468736643</v>
      </c>
      <c r="C40" s="712" t="s">
        <v>471</v>
      </c>
      <c r="D40" s="713">
        <v>45</v>
      </c>
      <c r="E40" s="713">
        <v>6</v>
      </c>
      <c r="F40" s="715">
        <v>3.5</v>
      </c>
      <c r="G40" s="710">
        <v>1.4</v>
      </c>
      <c r="H40" s="711"/>
      <c r="I40" s="716">
        <f t="shared" si="0"/>
        <v>0</v>
      </c>
      <c r="J40" s="751"/>
      <c r="K40" s="751"/>
      <c r="L40" s="751"/>
      <c r="M40" s="9"/>
    </row>
    <row r="41" spans="1:13">
      <c r="A41" s="1013">
        <v>75587</v>
      </c>
      <c r="B41" s="759">
        <v>41468755873</v>
      </c>
      <c r="C41" s="712" t="s">
        <v>374</v>
      </c>
      <c r="D41" s="713">
        <v>36</v>
      </c>
      <c r="E41" s="713">
        <v>6</v>
      </c>
      <c r="F41" s="715">
        <v>3.5</v>
      </c>
      <c r="G41" s="710">
        <v>1.4</v>
      </c>
      <c r="H41" s="711"/>
      <c r="I41" s="716">
        <f t="shared" si="0"/>
        <v>0</v>
      </c>
      <c r="J41" s="751"/>
      <c r="K41" s="751"/>
      <c r="L41" s="751"/>
      <c r="M41" s="9"/>
    </row>
    <row r="42" spans="1:13">
      <c r="A42" s="1013">
        <v>75588</v>
      </c>
      <c r="B42" s="759">
        <v>41468755881</v>
      </c>
      <c r="C42" s="712" t="s">
        <v>374</v>
      </c>
      <c r="D42" s="713">
        <v>45</v>
      </c>
      <c r="E42" s="713">
        <v>6</v>
      </c>
      <c r="F42" s="715">
        <v>3.5</v>
      </c>
      <c r="G42" s="710">
        <v>1.4</v>
      </c>
      <c r="H42" s="711"/>
      <c r="I42" s="716">
        <f t="shared" si="0"/>
        <v>0</v>
      </c>
      <c r="J42" s="751"/>
      <c r="K42" s="751"/>
      <c r="L42" s="751"/>
      <c r="M42" s="9"/>
    </row>
    <row r="43" spans="1:13">
      <c r="A43" s="1013">
        <v>73681</v>
      </c>
      <c r="B43" s="759">
        <v>41468736810</v>
      </c>
      <c r="C43" s="712" t="s">
        <v>135</v>
      </c>
      <c r="D43" s="713">
        <v>36</v>
      </c>
      <c r="E43" s="713">
        <v>6</v>
      </c>
      <c r="F43" s="715">
        <v>3.5</v>
      </c>
      <c r="G43" s="710">
        <v>1.4</v>
      </c>
      <c r="H43" s="711"/>
      <c r="I43" s="716">
        <f t="shared" si="0"/>
        <v>0</v>
      </c>
      <c r="J43" s="751"/>
      <c r="K43" s="751"/>
      <c r="L43" s="751"/>
      <c r="M43" s="9"/>
    </row>
    <row r="44" spans="1:13">
      <c r="A44" s="1013">
        <v>73685</v>
      </c>
      <c r="B44" s="759">
        <v>41468736858</v>
      </c>
      <c r="C44" s="712" t="s">
        <v>135</v>
      </c>
      <c r="D44" s="713">
        <v>45</v>
      </c>
      <c r="E44" s="713">
        <v>6</v>
      </c>
      <c r="F44" s="715">
        <v>3.5</v>
      </c>
      <c r="G44" s="710">
        <v>1.4</v>
      </c>
      <c r="H44" s="711"/>
      <c r="I44" s="716">
        <f t="shared" si="0"/>
        <v>0</v>
      </c>
      <c r="J44" s="751"/>
      <c r="K44" s="751"/>
      <c r="L44" s="751"/>
      <c r="M44" s="9"/>
    </row>
    <row r="45" spans="1:13">
      <c r="A45" s="1013">
        <v>73675</v>
      </c>
      <c r="B45" s="759">
        <v>41468736759</v>
      </c>
      <c r="C45" s="712" t="s">
        <v>473</v>
      </c>
      <c r="D45" s="713">
        <v>36</v>
      </c>
      <c r="E45" s="713">
        <v>6</v>
      </c>
      <c r="F45" s="715">
        <v>3.5</v>
      </c>
      <c r="G45" s="710">
        <v>1.4</v>
      </c>
      <c r="H45" s="711"/>
      <c r="I45" s="716">
        <f t="shared" si="0"/>
        <v>0</v>
      </c>
      <c r="J45" s="751"/>
      <c r="K45" s="751"/>
      <c r="L45" s="751"/>
      <c r="M45" s="9"/>
    </row>
    <row r="46" spans="1:13">
      <c r="A46" s="1013">
        <v>73667</v>
      </c>
      <c r="B46" s="759">
        <v>41468736674</v>
      </c>
      <c r="C46" s="712" t="s">
        <v>473</v>
      </c>
      <c r="D46" s="713">
        <v>45</v>
      </c>
      <c r="E46" s="713">
        <v>6</v>
      </c>
      <c r="F46" s="715">
        <v>3.5</v>
      </c>
      <c r="G46" s="710">
        <v>1.4</v>
      </c>
      <c r="H46" s="711"/>
      <c r="I46" s="716">
        <f t="shared" si="0"/>
        <v>0</v>
      </c>
      <c r="J46" s="751"/>
      <c r="K46" s="751"/>
      <c r="L46" s="751"/>
      <c r="M46" s="9"/>
    </row>
    <row r="47" spans="1:13">
      <c r="A47" s="1013">
        <v>73676</v>
      </c>
      <c r="B47" s="759">
        <v>41468736766</v>
      </c>
      <c r="C47" s="712" t="s">
        <v>472</v>
      </c>
      <c r="D47" s="713">
        <v>36</v>
      </c>
      <c r="E47" s="713">
        <v>6</v>
      </c>
      <c r="F47" s="715">
        <v>3.5</v>
      </c>
      <c r="G47" s="710">
        <v>1.4</v>
      </c>
      <c r="H47" s="711"/>
      <c r="I47" s="716">
        <f t="shared" si="0"/>
        <v>0</v>
      </c>
      <c r="J47" s="751"/>
      <c r="K47" s="751"/>
      <c r="L47" s="751"/>
      <c r="M47" s="9"/>
    </row>
    <row r="48" spans="1:13">
      <c r="A48" s="1013">
        <v>73668</v>
      </c>
      <c r="B48" s="759">
        <v>41468736681</v>
      </c>
      <c r="C48" s="712" t="s">
        <v>472</v>
      </c>
      <c r="D48" s="713">
        <v>45</v>
      </c>
      <c r="E48" s="713">
        <v>6</v>
      </c>
      <c r="F48" s="715">
        <v>3.5</v>
      </c>
      <c r="G48" s="710">
        <v>1.4</v>
      </c>
      <c r="H48" s="711"/>
      <c r="I48" s="716">
        <f t="shared" si="0"/>
        <v>0</v>
      </c>
      <c r="J48" s="751"/>
      <c r="K48" s="751"/>
      <c r="L48" s="751"/>
      <c r="M48" s="9"/>
    </row>
    <row r="49" spans="1:14">
      <c r="A49" s="1013">
        <v>73684</v>
      </c>
      <c r="B49" s="759">
        <v>41468736841</v>
      </c>
      <c r="C49" s="712" t="s">
        <v>474</v>
      </c>
      <c r="D49" s="713">
        <v>36</v>
      </c>
      <c r="E49" s="713">
        <v>6</v>
      </c>
      <c r="F49" s="715">
        <v>3.5</v>
      </c>
      <c r="G49" s="710">
        <v>1.4</v>
      </c>
      <c r="H49" s="711"/>
      <c r="I49" s="716">
        <f t="shared" si="0"/>
        <v>0</v>
      </c>
      <c r="J49" s="751"/>
      <c r="K49" s="751"/>
      <c r="L49" s="751"/>
      <c r="M49" s="9"/>
    </row>
    <row r="50" spans="1:14">
      <c r="A50" s="1013">
        <v>73688</v>
      </c>
      <c r="B50" s="759">
        <v>41468736889</v>
      </c>
      <c r="C50" s="712" t="s">
        <v>474</v>
      </c>
      <c r="D50" s="713">
        <v>45</v>
      </c>
      <c r="E50" s="713">
        <v>6</v>
      </c>
      <c r="F50" s="715">
        <v>3.5</v>
      </c>
      <c r="G50" s="710">
        <v>1.4</v>
      </c>
      <c r="H50" s="711"/>
      <c r="I50" s="716">
        <f t="shared" si="0"/>
        <v>0</v>
      </c>
      <c r="J50" s="75"/>
      <c r="K50" s="75"/>
      <c r="L50" s="75"/>
      <c r="M50" s="1015"/>
    </row>
    <row r="51" spans="1:14" s="743" customFormat="1">
      <c r="A51" s="1016"/>
      <c r="B51" s="794"/>
      <c r="C51" s="1612" t="s">
        <v>398</v>
      </c>
      <c r="D51" s="1612"/>
      <c r="E51" s="1612"/>
      <c r="F51" s="1612"/>
      <c r="G51" s="1613"/>
      <c r="H51" s="795">
        <f>SUM(H5:H50)</f>
        <v>0</v>
      </c>
      <c r="I51" s="796">
        <f>SUM(I5:I50)</f>
        <v>0</v>
      </c>
      <c r="J51" s="797"/>
      <c r="K51" s="798"/>
      <c r="L51" s="798"/>
      <c r="M51" s="1017"/>
      <c r="N51" s="724"/>
    </row>
    <row r="52" spans="1:14" s="724" customFormat="1">
      <c r="A52" s="1018"/>
      <c r="B52" s="1019"/>
      <c r="C52" s="1020"/>
      <c r="D52" s="1021"/>
      <c r="E52" s="1021"/>
      <c r="F52" s="1022"/>
      <c r="G52" s="1022"/>
      <c r="H52" s="1021"/>
      <c r="I52" s="1023"/>
      <c r="J52" s="1024"/>
      <c r="K52" s="1024"/>
      <c r="L52" s="1024"/>
      <c r="M52" s="1025"/>
    </row>
    <row r="53" spans="1:14" s="724" customFormat="1">
      <c r="A53" s="1018"/>
      <c r="B53" s="1026"/>
      <c r="C53" s="1024"/>
      <c r="D53" s="1027"/>
      <c r="E53" s="1021"/>
      <c r="F53" s="1022"/>
      <c r="G53" s="1022"/>
      <c r="H53" s="1021"/>
      <c r="I53" s="1023"/>
      <c r="J53" s="1026"/>
      <c r="K53" s="1024"/>
      <c r="L53" s="1024"/>
      <c r="M53" s="1025"/>
    </row>
    <row r="54" spans="1:14" s="724" customFormat="1">
      <c r="A54" s="1018"/>
      <c r="B54" s="1028"/>
      <c r="C54" s="1028"/>
      <c r="D54" s="1027"/>
      <c r="E54" s="1021"/>
      <c r="F54" s="1022"/>
      <c r="G54" s="1022"/>
      <c r="H54" s="1021"/>
      <c r="I54" s="1023"/>
      <c r="J54" s="1029"/>
      <c r="K54" s="1030"/>
      <c r="L54" s="1024"/>
      <c r="M54" s="1025"/>
    </row>
    <row r="55" spans="1:14" s="724" customFormat="1">
      <c r="A55" s="1018"/>
      <c r="B55" s="1028"/>
      <c r="C55" s="1028"/>
      <c r="D55" s="1027"/>
      <c r="E55" s="1021"/>
      <c r="F55" s="1022"/>
      <c r="G55" s="1022"/>
      <c r="H55" s="1021"/>
      <c r="I55" s="1023"/>
      <c r="J55" s="1029"/>
      <c r="K55" s="1030"/>
      <c r="L55" s="1024"/>
      <c r="M55" s="1025"/>
    </row>
    <row r="56" spans="1:14" s="751" customFormat="1">
      <c r="A56" s="1031"/>
      <c r="B56" s="1028"/>
      <c r="C56" s="1028"/>
      <c r="D56" s="1026"/>
      <c r="E56" s="1024"/>
      <c r="F56" s="1032"/>
      <c r="G56" s="1024"/>
      <c r="H56" s="1033"/>
      <c r="I56" s="1024"/>
      <c r="J56" s="1029"/>
      <c r="K56" s="1030"/>
      <c r="L56" s="1024"/>
      <c r="M56" s="1025"/>
    </row>
    <row r="57" spans="1:14">
      <c r="A57" s="1031"/>
      <c r="B57" s="1034"/>
      <c r="C57" s="1028"/>
      <c r="D57" s="1614"/>
      <c r="E57" s="1615"/>
      <c r="F57" s="1615"/>
      <c r="G57" s="1615"/>
      <c r="H57" s="1033"/>
      <c r="I57" s="1024"/>
      <c r="J57" s="1035"/>
      <c r="K57" s="1030"/>
      <c r="L57" s="1024"/>
      <c r="M57" s="1025"/>
    </row>
    <row r="58" spans="1:14">
      <c r="A58" s="1031"/>
      <c r="B58" s="1034"/>
      <c r="C58" s="1028"/>
      <c r="D58" s="1024"/>
      <c r="E58" s="1024"/>
      <c r="F58" s="1032"/>
      <c r="G58" s="1024"/>
      <c r="H58" s="1033"/>
      <c r="I58" s="1024"/>
      <c r="J58" s="1029"/>
      <c r="K58" s="1030"/>
      <c r="L58" s="1024"/>
      <c r="M58" s="1025"/>
    </row>
    <row r="59" spans="1:14">
      <c r="A59" s="1031"/>
      <c r="B59" s="1028"/>
      <c r="C59" s="1028"/>
      <c r="D59" s="1024"/>
      <c r="E59" s="1024"/>
      <c r="F59" s="1032"/>
      <c r="G59" s="1024"/>
      <c r="H59" s="1033"/>
      <c r="I59" s="1024"/>
      <c r="J59" s="1036"/>
      <c r="K59" s="1030"/>
      <c r="L59" s="1024"/>
      <c r="M59" s="1025"/>
    </row>
    <row r="60" spans="1:14">
      <c r="A60" s="1031"/>
      <c r="B60" s="1037"/>
      <c r="C60" s="1024"/>
      <c r="D60" s="1024"/>
      <c r="E60" s="1024"/>
      <c r="F60" s="1032"/>
      <c r="G60" s="1024"/>
      <c r="H60" s="1033"/>
      <c r="I60" s="1024"/>
      <c r="J60" s="1024"/>
      <c r="K60" s="1024"/>
      <c r="L60" s="1024"/>
      <c r="M60" s="1025"/>
    </row>
    <row r="61" spans="1:14">
      <c r="A61" s="1031"/>
      <c r="B61" s="1037"/>
      <c r="C61" s="1024"/>
      <c r="D61" s="1024"/>
      <c r="E61" s="1024"/>
      <c r="F61" s="1032"/>
      <c r="G61" s="1024"/>
      <c r="H61" s="1033"/>
      <c r="I61" s="1024"/>
      <c r="J61" s="1024"/>
      <c r="K61" s="1024"/>
      <c r="L61" s="1024"/>
      <c r="M61" s="1025"/>
    </row>
    <row r="62" spans="1:14">
      <c r="A62" s="1031"/>
      <c r="B62" s="1037"/>
      <c r="C62" s="1024"/>
      <c r="D62" s="1024"/>
      <c r="E62" s="1024"/>
      <c r="F62" s="1032"/>
      <c r="G62" s="1024"/>
      <c r="H62" s="1033"/>
      <c r="I62" s="1024"/>
      <c r="J62" s="1024"/>
      <c r="K62" s="1024"/>
      <c r="L62" s="1024"/>
      <c r="M62" s="1025"/>
    </row>
    <row r="63" spans="1:14">
      <c r="A63" s="1031"/>
      <c r="B63" s="1037"/>
      <c r="C63" s="1024"/>
      <c r="D63" s="1024"/>
      <c r="E63" s="1024"/>
      <c r="F63" s="1032"/>
      <c r="G63" s="1024"/>
      <c r="H63" s="1033"/>
      <c r="I63" s="1024"/>
      <c r="J63" s="1024"/>
      <c r="K63" s="1024"/>
      <c r="L63" s="1024"/>
      <c r="M63" s="1025"/>
    </row>
    <row r="64" spans="1:14">
      <c r="A64" s="1031"/>
      <c r="B64" s="1037"/>
      <c r="C64" s="1024"/>
      <c r="D64" s="1024"/>
      <c r="E64" s="1024"/>
      <c r="F64" s="1032"/>
      <c r="G64" s="1024"/>
      <c r="H64" s="1033"/>
      <c r="I64" s="1024"/>
      <c r="J64" s="1024"/>
      <c r="K64" s="1024"/>
      <c r="L64" s="1024"/>
      <c r="M64" s="1025"/>
    </row>
    <row r="65" spans="1:13">
      <c r="A65" s="1031"/>
      <c r="B65" s="1037"/>
      <c r="C65" s="1024"/>
      <c r="D65" s="1024"/>
      <c r="E65" s="1024"/>
      <c r="F65" s="1032"/>
      <c r="G65" s="1024"/>
      <c r="H65" s="1033"/>
      <c r="I65" s="1024"/>
      <c r="J65" s="1024"/>
      <c r="K65" s="1024"/>
      <c r="L65" s="1024"/>
      <c r="M65" s="1025"/>
    </row>
    <row r="66" spans="1:13">
      <c r="A66" s="1031"/>
      <c r="B66" s="1037"/>
      <c r="C66" s="1024"/>
      <c r="D66" s="1024"/>
      <c r="E66" s="1024"/>
      <c r="F66" s="1032"/>
      <c r="G66" s="1024"/>
      <c r="H66" s="1033"/>
      <c r="I66" s="1024"/>
      <c r="J66" s="1024"/>
      <c r="K66" s="1024"/>
      <c r="L66" s="1024"/>
      <c r="M66" s="1025"/>
    </row>
    <row r="67" spans="1:13">
      <c r="A67" s="1031"/>
      <c r="B67" s="1037"/>
      <c r="C67" s="1024"/>
      <c r="D67" s="1024"/>
      <c r="E67" s="1024"/>
      <c r="F67" s="1032"/>
      <c r="G67" s="1024"/>
      <c r="H67" s="1033"/>
      <c r="I67" s="1024"/>
      <c r="J67" s="1024"/>
      <c r="K67" s="1024"/>
      <c r="L67" s="1024"/>
      <c r="M67" s="1025"/>
    </row>
    <row r="68" spans="1:13">
      <c r="A68" s="1031"/>
      <c r="B68" s="1037"/>
      <c r="C68" s="1024"/>
      <c r="D68" s="1024"/>
      <c r="E68" s="1024"/>
      <c r="F68" s="1032"/>
      <c r="G68" s="1024"/>
      <c r="H68" s="1033"/>
      <c r="I68" s="1024"/>
      <c r="J68" s="1024"/>
      <c r="K68" s="1024"/>
      <c r="L68" s="1024"/>
      <c r="M68" s="1025"/>
    </row>
    <row r="69" spans="1:13">
      <c r="A69" s="1031"/>
      <c r="B69" s="1037"/>
      <c r="C69" s="1024"/>
      <c r="D69" s="1024"/>
      <c r="E69" s="1024"/>
      <c r="F69" s="1032"/>
      <c r="G69" s="1024"/>
      <c r="H69" s="1033"/>
      <c r="I69" s="1024"/>
      <c r="J69" s="1024"/>
      <c r="K69" s="1024"/>
      <c r="L69" s="1024"/>
      <c r="M69" s="1025"/>
    </row>
    <row r="70" spans="1:13" ht="13" thickBot="1">
      <c r="A70" s="1038"/>
      <c r="B70" s="1039"/>
      <c r="C70" s="1040"/>
      <c r="D70" s="1040"/>
      <c r="E70" s="1040"/>
      <c r="F70" s="1041"/>
      <c r="G70" s="1040"/>
      <c r="H70" s="1042"/>
      <c r="I70" s="1040"/>
      <c r="J70" s="1040"/>
      <c r="K70" s="1040"/>
      <c r="L70" s="1040"/>
      <c r="M70" s="1043">
        <v>9</v>
      </c>
    </row>
  </sheetData>
  <sheetProtection password="CCB1" sheet="1" objects="1" scenarios="1"/>
  <mergeCells count="4">
    <mergeCell ref="A1:M2"/>
    <mergeCell ref="J4:M4"/>
    <mergeCell ref="C51:G51"/>
    <mergeCell ref="D57:G57"/>
  </mergeCells>
  <pageMargins left="0.25" right="0.26" top="0.16" bottom="0.17" header="0.18" footer="0.25"/>
  <pageSetup scale="88"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50"/>
  </sheetPr>
  <dimension ref="A1:J51"/>
  <sheetViews>
    <sheetView workbookViewId="0">
      <selection activeCell="O52" sqref="O52"/>
    </sheetView>
  </sheetViews>
  <sheetFormatPr baseColWidth="10" defaultColWidth="8.83203125" defaultRowHeight="12" x14ac:dyDescent="0"/>
  <cols>
    <col min="1" max="1" width="7.5" style="748" customWidth="1"/>
    <col min="2" max="2" width="5.83203125" bestFit="1" customWidth="1"/>
    <col min="3" max="3" width="11.33203125" bestFit="1" customWidth="1"/>
    <col min="4" max="4" width="20.1640625" customWidth="1"/>
    <col min="5" max="5" width="4.33203125" bestFit="1" customWidth="1"/>
    <col min="6" max="6" width="5" bestFit="1" customWidth="1"/>
    <col min="7" max="7" width="6.83203125" customWidth="1"/>
    <col min="8" max="8" width="7.1640625" customWidth="1"/>
    <col min="9" max="9" width="7" customWidth="1"/>
    <col min="10" max="10" width="8.6640625" customWidth="1"/>
  </cols>
  <sheetData>
    <row r="1" spans="1:10">
      <c r="B1" s="537"/>
      <c r="C1" s="537"/>
      <c r="D1" s="537"/>
      <c r="E1" s="537"/>
      <c r="F1" s="537"/>
      <c r="G1" s="537"/>
      <c r="H1" s="537"/>
      <c r="I1" s="537"/>
      <c r="J1" s="537"/>
    </row>
    <row r="2" spans="1:10">
      <c r="B2" s="747"/>
      <c r="C2" s="747"/>
      <c r="D2" s="747"/>
      <c r="E2" s="747"/>
      <c r="F2" s="747"/>
      <c r="G2" s="747"/>
      <c r="H2" s="747"/>
      <c r="I2" s="747"/>
      <c r="J2" s="747"/>
    </row>
    <row r="3" spans="1:10" ht="17">
      <c r="A3" s="1619" t="s">
        <v>479</v>
      </c>
      <c r="B3" s="1619"/>
      <c r="C3" s="1619"/>
      <c r="D3" s="1619"/>
      <c r="E3" s="1619"/>
      <c r="F3" s="1619"/>
      <c r="G3" s="1619"/>
      <c r="H3" s="1619"/>
      <c r="I3" s="1619"/>
      <c r="J3" s="1619"/>
    </row>
    <row r="4" spans="1:10" s="747" customFormat="1" ht="18">
      <c r="B4" s="746"/>
      <c r="C4" s="746"/>
      <c r="D4" s="746"/>
      <c r="E4" s="746"/>
      <c r="F4" s="746"/>
      <c r="G4" s="746"/>
      <c r="H4" s="746"/>
      <c r="I4" s="746"/>
      <c r="J4" s="746"/>
    </row>
    <row r="5" spans="1:10">
      <c r="A5" s="728"/>
      <c r="B5" s="727"/>
      <c r="C5" s="726"/>
      <c r="D5" s="727"/>
      <c r="E5" s="728"/>
      <c r="F5" s="729" t="s">
        <v>369</v>
      </c>
      <c r="G5" s="730"/>
      <c r="H5" s="754" t="s">
        <v>1</v>
      </c>
      <c r="I5" s="732" t="s">
        <v>369</v>
      </c>
      <c r="J5" s="733"/>
    </row>
    <row r="6" spans="1:10">
      <c r="A6" s="738" t="s">
        <v>480</v>
      </c>
      <c r="B6" s="756" t="s">
        <v>4</v>
      </c>
      <c r="C6" s="736" t="s">
        <v>382</v>
      </c>
      <c r="D6" s="737" t="s">
        <v>37</v>
      </c>
      <c r="E6" s="738" t="s">
        <v>3</v>
      </c>
      <c r="F6" s="739" t="s">
        <v>370</v>
      </c>
      <c r="G6" s="740" t="s">
        <v>306</v>
      </c>
      <c r="H6" s="755" t="s">
        <v>2</v>
      </c>
      <c r="I6" s="738" t="s">
        <v>371</v>
      </c>
      <c r="J6" s="742" t="s">
        <v>337</v>
      </c>
    </row>
    <row r="7" spans="1:10">
      <c r="A7" s="757">
        <v>1</v>
      </c>
      <c r="B7" s="717">
        <v>67828</v>
      </c>
      <c r="C7" s="761">
        <v>41468678288</v>
      </c>
      <c r="D7" s="718" t="s">
        <v>129</v>
      </c>
      <c r="E7" s="717">
        <v>45</v>
      </c>
      <c r="F7" s="717">
        <v>6</v>
      </c>
      <c r="G7" s="719">
        <v>3.5</v>
      </c>
      <c r="H7" s="720">
        <v>1.4</v>
      </c>
      <c r="I7" s="721"/>
      <c r="J7" s="722">
        <f t="shared" ref="J7:J22" si="0">I7*H7</f>
        <v>0</v>
      </c>
    </row>
    <row r="8" spans="1:10">
      <c r="A8" s="757"/>
      <c r="B8" s="713">
        <v>68052</v>
      </c>
      <c r="C8" s="762">
        <v>41468680526</v>
      </c>
      <c r="D8" s="712" t="s">
        <v>129</v>
      </c>
      <c r="E8" s="713">
        <v>54</v>
      </c>
      <c r="F8" s="713">
        <v>6</v>
      </c>
      <c r="G8" s="715">
        <v>3.5</v>
      </c>
      <c r="H8" s="710">
        <v>1.4</v>
      </c>
      <c r="I8" s="711"/>
      <c r="J8" s="716">
        <f t="shared" si="0"/>
        <v>0</v>
      </c>
    </row>
    <row r="9" spans="1:10">
      <c r="A9" s="757">
        <v>2</v>
      </c>
      <c r="B9" s="713">
        <v>67829</v>
      </c>
      <c r="C9" s="762">
        <v>41468678295</v>
      </c>
      <c r="D9" s="712" t="s">
        <v>380</v>
      </c>
      <c r="E9" s="713">
        <v>45</v>
      </c>
      <c r="F9" s="713">
        <v>6</v>
      </c>
      <c r="G9" s="715">
        <v>3.5</v>
      </c>
      <c r="H9" s="710">
        <v>1.4</v>
      </c>
      <c r="I9" s="711"/>
      <c r="J9" s="716">
        <f t="shared" si="0"/>
        <v>0</v>
      </c>
    </row>
    <row r="10" spans="1:10">
      <c r="A10" s="757"/>
      <c r="B10" s="713">
        <v>68053</v>
      </c>
      <c r="C10" s="762">
        <v>41468680533</v>
      </c>
      <c r="D10" s="712" t="s">
        <v>380</v>
      </c>
      <c r="E10" s="713">
        <v>54</v>
      </c>
      <c r="F10" s="713">
        <v>6</v>
      </c>
      <c r="G10" s="715">
        <v>3.5</v>
      </c>
      <c r="H10" s="710">
        <v>1.4</v>
      </c>
      <c r="I10" s="711"/>
      <c r="J10" s="716">
        <f t="shared" si="0"/>
        <v>0</v>
      </c>
    </row>
    <row r="11" spans="1:10">
      <c r="A11" s="757">
        <v>3</v>
      </c>
      <c r="B11" s="713">
        <v>67830</v>
      </c>
      <c r="C11" s="762">
        <v>41468678301</v>
      </c>
      <c r="D11" s="712" t="s">
        <v>130</v>
      </c>
      <c r="E11" s="713">
        <v>45</v>
      </c>
      <c r="F11" s="713">
        <v>6</v>
      </c>
      <c r="G11" s="715">
        <v>3.5</v>
      </c>
      <c r="H11" s="710">
        <v>1.4</v>
      </c>
      <c r="I11" s="711"/>
      <c r="J11" s="716">
        <f t="shared" si="0"/>
        <v>0</v>
      </c>
    </row>
    <row r="12" spans="1:10">
      <c r="A12" s="757"/>
      <c r="B12" s="713">
        <v>67889</v>
      </c>
      <c r="C12" s="762">
        <v>41468678899</v>
      </c>
      <c r="D12" s="712" t="s">
        <v>130</v>
      </c>
      <c r="E12" s="713">
        <v>54</v>
      </c>
      <c r="F12" s="713">
        <v>6</v>
      </c>
      <c r="G12" s="715">
        <v>3.5</v>
      </c>
      <c r="H12" s="710">
        <v>1.4</v>
      </c>
      <c r="I12" s="711"/>
      <c r="J12" s="716">
        <f t="shared" si="0"/>
        <v>0</v>
      </c>
    </row>
    <row r="13" spans="1:10">
      <c r="A13" s="757">
        <v>4</v>
      </c>
      <c r="B13" s="713">
        <v>67831</v>
      </c>
      <c r="C13" s="762">
        <v>41468678318</v>
      </c>
      <c r="D13" s="712" t="s">
        <v>131</v>
      </c>
      <c r="E13" s="713">
        <v>45</v>
      </c>
      <c r="F13" s="713">
        <v>6</v>
      </c>
      <c r="G13" s="715">
        <v>3.5</v>
      </c>
      <c r="H13" s="710">
        <v>1.4</v>
      </c>
      <c r="I13" s="711"/>
      <c r="J13" s="716">
        <f t="shared" si="0"/>
        <v>0</v>
      </c>
    </row>
    <row r="14" spans="1:10">
      <c r="A14" s="757"/>
      <c r="B14" s="713">
        <v>68054</v>
      </c>
      <c r="C14" s="762">
        <v>41468680540</v>
      </c>
      <c r="D14" s="712" t="s">
        <v>131</v>
      </c>
      <c r="E14" s="713">
        <v>54</v>
      </c>
      <c r="F14" s="713">
        <v>6</v>
      </c>
      <c r="G14" s="715">
        <v>3.5</v>
      </c>
      <c r="H14" s="710">
        <v>1.4</v>
      </c>
      <c r="I14" s="711"/>
      <c r="J14" s="716">
        <f t="shared" si="0"/>
        <v>0</v>
      </c>
    </row>
    <row r="15" spans="1:10">
      <c r="A15" s="757">
        <v>5</v>
      </c>
      <c r="B15" s="713">
        <v>67832</v>
      </c>
      <c r="C15" s="762">
        <v>41468678325</v>
      </c>
      <c r="D15" s="712" t="s">
        <v>132</v>
      </c>
      <c r="E15" s="713">
        <v>45</v>
      </c>
      <c r="F15" s="713">
        <v>6</v>
      </c>
      <c r="G15" s="715">
        <v>3.5</v>
      </c>
      <c r="H15" s="710">
        <v>1.4</v>
      </c>
      <c r="I15" s="711"/>
      <c r="J15" s="716">
        <f t="shared" si="0"/>
        <v>0</v>
      </c>
    </row>
    <row r="16" spans="1:10">
      <c r="A16" s="757"/>
      <c r="B16" s="713">
        <v>67888</v>
      </c>
      <c r="C16" s="762">
        <v>41468678882</v>
      </c>
      <c r="D16" s="712" t="s">
        <v>132</v>
      </c>
      <c r="E16" s="713">
        <v>54</v>
      </c>
      <c r="F16" s="713">
        <v>6</v>
      </c>
      <c r="G16" s="715">
        <v>3.5</v>
      </c>
      <c r="H16" s="710">
        <v>1.4</v>
      </c>
      <c r="I16" s="711"/>
      <c r="J16" s="716">
        <f t="shared" si="0"/>
        <v>0</v>
      </c>
    </row>
    <row r="17" spans="1:10">
      <c r="A17" s="757">
        <v>6</v>
      </c>
      <c r="B17" s="713">
        <v>67833</v>
      </c>
      <c r="C17" s="762">
        <v>41468678332</v>
      </c>
      <c r="D17" s="712" t="s">
        <v>133</v>
      </c>
      <c r="E17" s="713">
        <v>45</v>
      </c>
      <c r="F17" s="713">
        <v>6</v>
      </c>
      <c r="G17" s="715">
        <v>3.5</v>
      </c>
      <c r="H17" s="710">
        <v>1.4</v>
      </c>
      <c r="I17" s="711"/>
      <c r="J17" s="716">
        <f t="shared" si="0"/>
        <v>0</v>
      </c>
    </row>
    <row r="18" spans="1:10">
      <c r="A18" s="757"/>
      <c r="B18" s="713">
        <v>67966</v>
      </c>
      <c r="C18" s="762">
        <v>41468679667</v>
      </c>
      <c r="D18" s="712" t="s">
        <v>133</v>
      </c>
      <c r="E18" s="713">
        <v>54</v>
      </c>
      <c r="F18" s="713">
        <v>6</v>
      </c>
      <c r="G18" s="715">
        <v>3.5</v>
      </c>
      <c r="H18" s="710">
        <v>1.4</v>
      </c>
      <c r="I18" s="711"/>
      <c r="J18" s="716">
        <f t="shared" si="0"/>
        <v>0</v>
      </c>
    </row>
    <row r="19" spans="1:10">
      <c r="A19" s="757">
        <v>7</v>
      </c>
      <c r="B19" s="713">
        <v>67834</v>
      </c>
      <c r="C19" s="762">
        <v>41468678349</v>
      </c>
      <c r="D19" s="712" t="s">
        <v>134</v>
      </c>
      <c r="E19" s="713">
        <v>45</v>
      </c>
      <c r="F19" s="713">
        <v>6</v>
      </c>
      <c r="G19" s="715">
        <v>3.5</v>
      </c>
      <c r="H19" s="710">
        <v>1.4</v>
      </c>
      <c r="I19" s="711"/>
      <c r="J19" s="716">
        <f t="shared" si="0"/>
        <v>0</v>
      </c>
    </row>
    <row r="20" spans="1:10">
      <c r="A20" s="757"/>
      <c r="B20" s="713">
        <v>67996</v>
      </c>
      <c r="C20" s="762">
        <v>41468679964</v>
      </c>
      <c r="D20" s="712" t="s">
        <v>134</v>
      </c>
      <c r="E20" s="713">
        <v>54</v>
      </c>
      <c r="F20" s="713">
        <v>6</v>
      </c>
      <c r="G20" s="715">
        <v>3.5</v>
      </c>
      <c r="H20" s="710">
        <v>1.4</v>
      </c>
      <c r="I20" s="711"/>
      <c r="J20" s="716">
        <f t="shared" si="0"/>
        <v>0</v>
      </c>
    </row>
    <row r="21" spans="1:10">
      <c r="A21" s="757">
        <v>8</v>
      </c>
      <c r="B21" s="713">
        <v>67835</v>
      </c>
      <c r="C21" s="762">
        <v>41468678356</v>
      </c>
      <c r="D21" s="712" t="s">
        <v>135</v>
      </c>
      <c r="E21" s="713">
        <v>45</v>
      </c>
      <c r="F21" s="713">
        <v>6</v>
      </c>
      <c r="G21" s="715">
        <v>3.5</v>
      </c>
      <c r="H21" s="710">
        <v>1.4</v>
      </c>
      <c r="I21" s="711"/>
      <c r="J21" s="716">
        <f t="shared" si="0"/>
        <v>0</v>
      </c>
    </row>
    <row r="22" spans="1:10">
      <c r="A22" s="758"/>
      <c r="B22" s="713">
        <v>67997</v>
      </c>
      <c r="C22" s="762">
        <v>41468679971</v>
      </c>
      <c r="D22" s="712" t="s">
        <v>135</v>
      </c>
      <c r="E22" s="713">
        <v>54</v>
      </c>
      <c r="F22" s="713">
        <v>6</v>
      </c>
      <c r="G22" s="715">
        <v>3.5</v>
      </c>
      <c r="H22" s="710">
        <v>1.4</v>
      </c>
      <c r="I22" s="711"/>
      <c r="J22" s="716">
        <f t="shared" si="0"/>
        <v>0</v>
      </c>
    </row>
    <row r="23" spans="1:10" ht="15" customHeight="1">
      <c r="A23" s="1616" t="s">
        <v>399</v>
      </c>
      <c r="B23" s="1617"/>
      <c r="C23" s="1617"/>
      <c r="D23" s="1617"/>
      <c r="E23" s="1617"/>
      <c r="F23" s="1617"/>
      <c r="G23" s="1617"/>
      <c r="H23" s="1618"/>
      <c r="I23" s="790">
        <f>SUM(I7:I22)</f>
        <v>0</v>
      </c>
      <c r="J23" s="791">
        <f>SUM(J7:J22)</f>
        <v>0</v>
      </c>
    </row>
    <row r="24" spans="1:10">
      <c r="B24" s="750"/>
      <c r="C24" s="752"/>
      <c r="D24" s="752"/>
      <c r="E24" s="750"/>
      <c r="F24" s="751"/>
      <c r="G24" s="113"/>
      <c r="H24" s="751"/>
      <c r="I24" s="1"/>
      <c r="J24" s="751"/>
    </row>
    <row r="25" spans="1:10">
      <c r="A25" s="792" t="s">
        <v>480</v>
      </c>
      <c r="C25" s="6"/>
      <c r="D25" s="6"/>
      <c r="F25" s="8"/>
      <c r="G25" s="113"/>
      <c r="H25" s="8"/>
      <c r="I25" s="1"/>
      <c r="J25" s="8"/>
    </row>
    <row r="26" spans="1:10">
      <c r="A26" s="753">
        <v>1</v>
      </c>
      <c r="C26" s="6"/>
      <c r="D26" s="6"/>
      <c r="F26" s="8"/>
      <c r="G26" s="113"/>
      <c r="H26" s="8"/>
      <c r="I26" s="1"/>
      <c r="J26" s="8"/>
    </row>
    <row r="27" spans="1:10">
      <c r="A27" s="753"/>
      <c r="C27" s="6"/>
      <c r="D27" s="6"/>
      <c r="F27" s="8"/>
      <c r="G27" s="113"/>
      <c r="H27" s="8"/>
      <c r="I27" s="1"/>
      <c r="J27" s="8"/>
    </row>
    <row r="28" spans="1:10">
      <c r="A28" s="753"/>
      <c r="C28" s="6"/>
      <c r="D28" s="6"/>
      <c r="F28" s="8"/>
      <c r="G28" s="113"/>
      <c r="H28" s="8"/>
      <c r="I28" s="1"/>
      <c r="J28" s="8"/>
    </row>
    <row r="29" spans="1:10">
      <c r="A29" s="753">
        <v>2</v>
      </c>
      <c r="C29" s="6"/>
      <c r="D29" s="6"/>
      <c r="F29" s="8"/>
      <c r="G29" s="113"/>
      <c r="H29" s="8"/>
      <c r="I29" s="1"/>
      <c r="J29" s="8"/>
    </row>
    <row r="30" spans="1:10">
      <c r="A30" s="753"/>
      <c r="B30" s="537"/>
      <c r="C30" s="381"/>
      <c r="D30" s="381"/>
      <c r="F30" s="8"/>
      <c r="G30" s="113"/>
      <c r="H30" s="8"/>
      <c r="I30" s="1"/>
      <c r="J30" s="8"/>
    </row>
    <row r="31" spans="1:10" s="537" customFormat="1">
      <c r="A31" s="709"/>
      <c r="B31" s="8"/>
      <c r="C31" s="8"/>
      <c r="D31" s="8"/>
      <c r="E31" s="8"/>
      <c r="F31" s="8"/>
      <c r="G31" s="113"/>
      <c r="H31" s="8"/>
      <c r="I31" s="1"/>
      <c r="J31" s="8"/>
    </row>
    <row r="32" spans="1:10" s="537" customFormat="1">
      <c r="A32" s="709"/>
      <c r="B32" s="8"/>
      <c r="C32" s="725"/>
      <c r="D32" s="8"/>
      <c r="E32" s="8"/>
      <c r="F32" s="8"/>
      <c r="G32" s="113"/>
      <c r="H32" s="8"/>
      <c r="I32" s="1"/>
      <c r="J32" s="8"/>
    </row>
    <row r="33" spans="1:10" s="537" customFormat="1">
      <c r="A33" s="709">
        <v>3</v>
      </c>
      <c r="B33" s="8"/>
      <c r="C33" s="725"/>
      <c r="D33" s="8"/>
      <c r="E33" s="8"/>
      <c r="F33" s="8"/>
      <c r="G33" s="113"/>
      <c r="H33" s="8"/>
      <c r="I33" s="1"/>
      <c r="J33" s="8"/>
    </row>
    <row r="34" spans="1:10" s="537" customFormat="1">
      <c r="A34" s="709"/>
      <c r="B34" s="8"/>
      <c r="C34" s="725"/>
      <c r="D34" s="8"/>
      <c r="E34" s="8"/>
      <c r="F34" s="8"/>
      <c r="G34" s="113"/>
      <c r="H34" s="8"/>
      <c r="I34" s="1"/>
      <c r="J34" s="8"/>
    </row>
    <row r="35" spans="1:10" s="537" customFormat="1">
      <c r="A35" s="709"/>
    </row>
    <row r="36" spans="1:10" s="537" customFormat="1">
      <c r="A36" s="709">
        <v>4</v>
      </c>
    </row>
    <row r="37" spans="1:10" s="537" customFormat="1">
      <c r="A37" s="709"/>
    </row>
    <row r="38" spans="1:10" s="537" customFormat="1">
      <c r="A38" s="709"/>
    </row>
    <row r="39" spans="1:10" s="537" customFormat="1">
      <c r="A39" s="709">
        <v>5</v>
      </c>
    </row>
    <row r="40" spans="1:10" s="537" customFormat="1">
      <c r="A40" s="709"/>
    </row>
    <row r="41" spans="1:10" s="537" customFormat="1">
      <c r="A41" s="709"/>
    </row>
    <row r="42" spans="1:10" s="537" customFormat="1">
      <c r="A42" s="709">
        <v>6</v>
      </c>
    </row>
    <row r="43" spans="1:10" s="537" customFormat="1">
      <c r="A43" s="709"/>
    </row>
    <row r="44" spans="1:10" s="537" customFormat="1">
      <c r="A44" s="709"/>
    </row>
    <row r="45" spans="1:10" s="537" customFormat="1">
      <c r="A45" s="709">
        <v>7</v>
      </c>
    </row>
    <row r="46" spans="1:10" s="537" customFormat="1">
      <c r="A46" s="709"/>
    </row>
    <row r="47" spans="1:10">
      <c r="A47" s="753"/>
      <c r="B47" s="537"/>
      <c r="C47" s="537"/>
      <c r="D47" s="537"/>
      <c r="E47" s="537"/>
      <c r="F47" s="537"/>
      <c r="G47" s="537"/>
      <c r="H47" s="537"/>
      <c r="I47" s="537"/>
      <c r="J47" s="537"/>
    </row>
    <row r="48" spans="1:10">
      <c r="A48" s="753">
        <v>8</v>
      </c>
    </row>
    <row r="49" spans="1:10">
      <c r="A49" s="749"/>
    </row>
    <row r="50" spans="1:10">
      <c r="A50" s="749"/>
    </row>
    <row r="51" spans="1:10">
      <c r="J51" s="749">
        <v>10</v>
      </c>
    </row>
  </sheetData>
  <sheetProtection password="CCB1" sheet="1" objects="1" scenarios="1"/>
  <mergeCells count="2">
    <mergeCell ref="A23:H23"/>
    <mergeCell ref="A3:J3"/>
  </mergeCells>
  <printOptions horizontalCentered="1"/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  <pageSetUpPr fitToPage="1"/>
  </sheetPr>
  <dimension ref="A5:W70"/>
  <sheetViews>
    <sheetView zoomScaleSheetLayoutView="100" workbookViewId="0">
      <selection activeCell="N70" sqref="N70"/>
    </sheetView>
  </sheetViews>
  <sheetFormatPr baseColWidth="10" defaultColWidth="8.83203125" defaultRowHeight="12" x14ac:dyDescent="0"/>
  <cols>
    <col min="1" max="1" width="6.5" style="137" customWidth="1"/>
    <col min="2" max="2" width="11.83203125" style="137" bestFit="1" customWidth="1"/>
    <col min="3" max="3" width="16.83203125" style="5" customWidth="1"/>
    <col min="4" max="4" width="4" style="5" bestFit="1" customWidth="1"/>
    <col min="5" max="5" width="5" style="5" bestFit="1" customWidth="1"/>
    <col min="6" max="6" width="6.1640625" style="5" customWidth="1"/>
    <col min="7" max="7" width="4.83203125" style="5" bestFit="1" customWidth="1"/>
    <col min="8" max="8" width="5.33203125" style="146" bestFit="1" customWidth="1"/>
    <col min="9" max="9" width="6.5" style="5" customWidth="1"/>
    <col min="10" max="10" width="0.5" style="5" customWidth="1"/>
    <col min="11" max="11" width="7.1640625" style="137" customWidth="1"/>
    <col min="12" max="12" width="12.5" style="137" customWidth="1"/>
    <col min="13" max="13" width="11.6640625" style="5" customWidth="1"/>
    <col min="14" max="14" width="4" style="5" bestFit="1" customWidth="1"/>
    <col min="15" max="16" width="6" style="5" customWidth="1"/>
    <col min="17" max="17" width="5.6640625" style="137" customWidth="1"/>
    <col min="18" max="18" width="5.33203125" style="146" bestFit="1" customWidth="1"/>
    <col min="19" max="19" width="6.33203125" style="5" customWidth="1"/>
    <col min="20" max="16384" width="8.83203125" style="5"/>
  </cols>
  <sheetData>
    <row r="5" spans="1:19" ht="13" thickBot="1"/>
    <row r="6" spans="1:19" ht="18" thickBot="1">
      <c r="A6" s="1620" t="s">
        <v>231</v>
      </c>
      <c r="B6" s="1621"/>
      <c r="C6" s="1621"/>
      <c r="D6" s="1621"/>
      <c r="E6" s="1621"/>
      <c r="F6" s="1621"/>
      <c r="G6" s="1621"/>
      <c r="H6" s="1621"/>
      <c r="I6" s="1621"/>
      <c r="J6" s="1621"/>
      <c r="K6" s="1621"/>
      <c r="L6" s="1621"/>
      <c r="M6" s="1621"/>
      <c r="N6" s="1621"/>
      <c r="O6" s="1621"/>
      <c r="P6" s="1621"/>
      <c r="Q6" s="1621"/>
      <c r="R6" s="1621"/>
      <c r="S6" s="1622"/>
    </row>
    <row r="7" spans="1:19" ht="28.5" customHeight="1">
      <c r="A7" s="229" t="s">
        <v>290</v>
      </c>
      <c r="B7" s="122" t="s">
        <v>307</v>
      </c>
      <c r="C7" s="204" t="s">
        <v>6</v>
      </c>
      <c r="D7" s="122" t="s">
        <v>3</v>
      </c>
      <c r="E7" s="122" t="s">
        <v>291</v>
      </c>
      <c r="F7" s="122" t="s">
        <v>306</v>
      </c>
      <c r="G7" s="122" t="s">
        <v>292</v>
      </c>
      <c r="H7" s="122" t="s">
        <v>340</v>
      </c>
      <c r="I7" s="516" t="s">
        <v>337</v>
      </c>
      <c r="J7" s="1052"/>
      <c r="K7" s="122" t="s">
        <v>290</v>
      </c>
      <c r="L7" s="122" t="s">
        <v>307</v>
      </c>
      <c r="M7" s="204" t="s">
        <v>6</v>
      </c>
      <c r="N7" s="122" t="s">
        <v>3</v>
      </c>
      <c r="O7" s="122" t="s">
        <v>291</v>
      </c>
      <c r="P7" s="122" t="s">
        <v>306</v>
      </c>
      <c r="Q7" s="122" t="s">
        <v>292</v>
      </c>
      <c r="R7" s="122" t="s">
        <v>340</v>
      </c>
      <c r="S7" s="203" t="s">
        <v>337</v>
      </c>
    </row>
    <row r="8" spans="1:19">
      <c r="A8" s="1626" t="s">
        <v>512</v>
      </c>
      <c r="B8" s="1627"/>
      <c r="C8" s="1627"/>
      <c r="D8" s="1627"/>
      <c r="E8" s="1627"/>
      <c r="F8" s="1627"/>
      <c r="G8" s="1627"/>
      <c r="H8" s="1627"/>
      <c r="I8" s="1628"/>
      <c r="J8" s="331"/>
      <c r="K8" s="1623" t="s">
        <v>285</v>
      </c>
      <c r="L8" s="1624"/>
      <c r="M8" s="1624"/>
      <c r="N8" s="1624"/>
      <c r="O8" s="1624"/>
      <c r="P8" s="1624"/>
      <c r="Q8" s="1624"/>
      <c r="R8" s="1624"/>
      <c r="S8" s="1625"/>
    </row>
    <row r="9" spans="1:19">
      <c r="A9" s="333" t="s">
        <v>267</v>
      </c>
      <c r="B9" s="259">
        <v>41468595400</v>
      </c>
      <c r="C9" s="224" t="s">
        <v>232</v>
      </c>
      <c r="D9" s="225">
        <v>36</v>
      </c>
      <c r="E9" s="225">
        <v>6</v>
      </c>
      <c r="F9" s="211">
        <v>2.99</v>
      </c>
      <c r="G9" s="218">
        <v>1.4</v>
      </c>
      <c r="H9" s="328"/>
      <c r="I9" s="218">
        <f>H9*G9</f>
        <v>0</v>
      </c>
      <c r="J9" s="331"/>
      <c r="K9" s="214">
        <v>52754</v>
      </c>
      <c r="L9" s="259">
        <v>41468527548</v>
      </c>
      <c r="M9" s="224" t="s">
        <v>18</v>
      </c>
      <c r="N9" s="225">
        <v>27</v>
      </c>
      <c r="O9" s="225">
        <v>6</v>
      </c>
      <c r="P9" s="140">
        <v>3.5</v>
      </c>
      <c r="Q9" s="218">
        <v>1.25</v>
      </c>
      <c r="R9" s="328"/>
      <c r="S9" s="332">
        <f t="shared" ref="S9:S28" si="0">R9*Q9</f>
        <v>0</v>
      </c>
    </row>
    <row r="10" spans="1:19">
      <c r="A10" s="222">
        <v>59340</v>
      </c>
      <c r="B10" s="259">
        <v>41468593406</v>
      </c>
      <c r="C10" s="224" t="s">
        <v>232</v>
      </c>
      <c r="D10" s="225">
        <v>45</v>
      </c>
      <c r="E10" s="225">
        <v>6</v>
      </c>
      <c r="F10" s="211">
        <v>2.99</v>
      </c>
      <c r="G10" s="218">
        <v>1.4</v>
      </c>
      <c r="H10" s="328"/>
      <c r="I10" s="218">
        <f>H10*G10</f>
        <v>0</v>
      </c>
      <c r="J10" s="331"/>
      <c r="K10" s="87">
        <v>53654</v>
      </c>
      <c r="L10" s="259">
        <v>41468536540</v>
      </c>
      <c r="M10" s="224" t="s">
        <v>18</v>
      </c>
      <c r="N10" s="227">
        <v>36</v>
      </c>
      <c r="O10" s="227">
        <v>6</v>
      </c>
      <c r="P10" s="140">
        <v>3.5</v>
      </c>
      <c r="Q10" s="218">
        <v>1.25</v>
      </c>
      <c r="R10" s="328"/>
      <c r="S10" s="332">
        <f t="shared" si="0"/>
        <v>0</v>
      </c>
    </row>
    <row r="11" spans="1:19">
      <c r="A11" s="222">
        <v>59440</v>
      </c>
      <c r="B11" s="259">
        <v>41468594403</v>
      </c>
      <c r="C11" s="224" t="s">
        <v>232</v>
      </c>
      <c r="D11" s="225">
        <v>54</v>
      </c>
      <c r="E11" s="225">
        <v>6</v>
      </c>
      <c r="F11" s="211">
        <v>2.99</v>
      </c>
      <c r="G11" s="218">
        <v>1.4</v>
      </c>
      <c r="H11" s="328"/>
      <c r="I11" s="218">
        <f>H11*G11</f>
        <v>0</v>
      </c>
      <c r="J11" s="331"/>
      <c r="K11" s="214">
        <v>54454</v>
      </c>
      <c r="L11" s="259">
        <v>41468544545</v>
      </c>
      <c r="M11" s="232" t="s">
        <v>18</v>
      </c>
      <c r="N11" s="225">
        <v>45</v>
      </c>
      <c r="O11" s="225">
        <v>6</v>
      </c>
      <c r="P11" s="140">
        <v>3.5</v>
      </c>
      <c r="Q11" s="218">
        <v>1.25</v>
      </c>
      <c r="R11" s="328"/>
      <c r="S11" s="332">
        <f t="shared" si="0"/>
        <v>0</v>
      </c>
    </row>
    <row r="12" spans="1:19">
      <c r="A12" s="1626" t="s">
        <v>511</v>
      </c>
      <c r="B12" s="1627"/>
      <c r="C12" s="1627"/>
      <c r="D12" s="1627"/>
      <c r="E12" s="1627"/>
      <c r="F12" s="1627"/>
      <c r="G12" s="1627"/>
      <c r="H12" s="1627"/>
      <c r="I12" s="1628"/>
      <c r="J12" s="331"/>
      <c r="K12" s="214">
        <v>54544</v>
      </c>
      <c r="L12" s="259">
        <v>41468545443</v>
      </c>
      <c r="M12" s="232" t="s">
        <v>18</v>
      </c>
      <c r="N12" s="225">
        <v>54</v>
      </c>
      <c r="O12" s="225">
        <v>6</v>
      </c>
      <c r="P12" s="140">
        <v>3.5</v>
      </c>
      <c r="Q12" s="218">
        <v>1.25</v>
      </c>
      <c r="R12" s="328"/>
      <c r="S12" s="332">
        <f t="shared" si="0"/>
        <v>0</v>
      </c>
    </row>
    <row r="13" spans="1:19">
      <c r="A13" s="333" t="s">
        <v>263</v>
      </c>
      <c r="B13" s="259">
        <v>41468595264</v>
      </c>
      <c r="C13" s="335" t="s">
        <v>18</v>
      </c>
      <c r="D13" s="225">
        <v>36</v>
      </c>
      <c r="E13" s="225">
        <v>6</v>
      </c>
      <c r="F13" s="211">
        <v>2.99</v>
      </c>
      <c r="G13" s="336">
        <v>1.4</v>
      </c>
      <c r="H13" s="328"/>
      <c r="I13" s="218">
        <f t="shared" ref="I13:I22" si="1">H13*G13</f>
        <v>0</v>
      </c>
      <c r="J13" s="331"/>
      <c r="K13" s="87">
        <v>52755</v>
      </c>
      <c r="L13" s="259">
        <v>41468527555</v>
      </c>
      <c r="M13" s="223" t="s">
        <v>16</v>
      </c>
      <c r="N13" s="225">
        <v>27</v>
      </c>
      <c r="O13" s="225">
        <v>6</v>
      </c>
      <c r="P13" s="140">
        <v>3.5</v>
      </c>
      <c r="Q13" s="218">
        <v>1.25</v>
      </c>
      <c r="R13" s="328"/>
      <c r="S13" s="332">
        <f t="shared" si="0"/>
        <v>0</v>
      </c>
    </row>
    <row r="14" spans="1:19">
      <c r="A14" s="222">
        <v>59326</v>
      </c>
      <c r="B14" s="259">
        <v>41468593260</v>
      </c>
      <c r="C14" s="335" t="s">
        <v>18</v>
      </c>
      <c r="D14" s="225">
        <v>45</v>
      </c>
      <c r="E14" s="225">
        <v>6</v>
      </c>
      <c r="F14" s="211">
        <v>2.99</v>
      </c>
      <c r="G14" s="336">
        <v>1.4</v>
      </c>
      <c r="H14" s="328"/>
      <c r="I14" s="218">
        <f t="shared" si="1"/>
        <v>0</v>
      </c>
      <c r="J14" s="331"/>
      <c r="K14" s="87">
        <v>53655</v>
      </c>
      <c r="L14" s="259">
        <v>41468536557</v>
      </c>
      <c r="M14" s="223" t="s">
        <v>16</v>
      </c>
      <c r="N14" s="225">
        <v>36</v>
      </c>
      <c r="O14" s="225">
        <v>6</v>
      </c>
      <c r="P14" s="140">
        <v>3.5</v>
      </c>
      <c r="Q14" s="218">
        <v>1.25</v>
      </c>
      <c r="R14" s="328"/>
      <c r="S14" s="332">
        <f t="shared" si="0"/>
        <v>0</v>
      </c>
    </row>
    <row r="15" spans="1:19">
      <c r="A15" s="337" t="s">
        <v>264</v>
      </c>
      <c r="B15" s="259">
        <v>41468595271</v>
      </c>
      <c r="C15" s="335" t="s">
        <v>233</v>
      </c>
      <c r="D15" s="225">
        <v>36</v>
      </c>
      <c r="E15" s="225">
        <v>6</v>
      </c>
      <c r="F15" s="211">
        <v>2.99</v>
      </c>
      <c r="G15" s="336">
        <v>1.4</v>
      </c>
      <c r="H15" s="328"/>
      <c r="I15" s="218">
        <f t="shared" si="1"/>
        <v>0</v>
      </c>
      <c r="J15" s="331"/>
      <c r="K15" s="87">
        <v>54455</v>
      </c>
      <c r="L15" s="259">
        <v>41468544552</v>
      </c>
      <c r="M15" s="223" t="s">
        <v>16</v>
      </c>
      <c r="N15" s="225">
        <v>45</v>
      </c>
      <c r="O15" s="225">
        <v>6</v>
      </c>
      <c r="P15" s="140">
        <v>3.5</v>
      </c>
      <c r="Q15" s="218">
        <v>1.25</v>
      </c>
      <c r="R15" s="328"/>
      <c r="S15" s="332">
        <f t="shared" si="0"/>
        <v>0</v>
      </c>
    </row>
    <row r="16" spans="1:19">
      <c r="A16" s="222">
        <v>59327</v>
      </c>
      <c r="B16" s="259">
        <v>41468593277</v>
      </c>
      <c r="C16" s="335" t="s">
        <v>233</v>
      </c>
      <c r="D16" s="225">
        <v>45</v>
      </c>
      <c r="E16" s="225">
        <v>6</v>
      </c>
      <c r="F16" s="211">
        <v>2.99</v>
      </c>
      <c r="G16" s="336">
        <v>1.4</v>
      </c>
      <c r="H16" s="328"/>
      <c r="I16" s="218">
        <f t="shared" si="1"/>
        <v>0</v>
      </c>
      <c r="J16" s="331"/>
      <c r="K16" s="214">
        <v>54545</v>
      </c>
      <c r="L16" s="259">
        <v>41468545450</v>
      </c>
      <c r="M16" s="223" t="s">
        <v>16</v>
      </c>
      <c r="N16" s="225">
        <v>54</v>
      </c>
      <c r="O16" s="225">
        <v>6</v>
      </c>
      <c r="P16" s="140">
        <v>3.5</v>
      </c>
      <c r="Q16" s="218">
        <v>1.25</v>
      </c>
      <c r="R16" s="328"/>
      <c r="S16" s="332">
        <f t="shared" si="0"/>
        <v>0</v>
      </c>
    </row>
    <row r="17" spans="1:19">
      <c r="A17" s="333">
        <v>46852</v>
      </c>
      <c r="B17" s="259">
        <v>41468468520</v>
      </c>
      <c r="C17" s="340" t="s">
        <v>509</v>
      </c>
      <c r="D17" s="225">
        <v>36</v>
      </c>
      <c r="E17" s="225">
        <v>6</v>
      </c>
      <c r="F17" s="211">
        <v>2.99</v>
      </c>
      <c r="G17" s="336">
        <v>1.4</v>
      </c>
      <c r="H17" s="328"/>
      <c r="I17" s="218">
        <f t="shared" si="1"/>
        <v>0</v>
      </c>
      <c r="J17" s="331"/>
      <c r="K17" s="87">
        <v>52756</v>
      </c>
      <c r="L17" s="259">
        <v>41468527562</v>
      </c>
      <c r="M17" s="220" t="s">
        <v>10</v>
      </c>
      <c r="N17" s="227">
        <v>27</v>
      </c>
      <c r="O17" s="227">
        <v>6</v>
      </c>
      <c r="P17" s="140">
        <v>3.5</v>
      </c>
      <c r="Q17" s="127">
        <v>1.25</v>
      </c>
      <c r="R17" s="328"/>
      <c r="S17" s="332">
        <f t="shared" si="0"/>
        <v>0</v>
      </c>
    </row>
    <row r="18" spans="1:19">
      <c r="A18" s="222">
        <v>46853</v>
      </c>
      <c r="B18" s="259">
        <v>41468468537</v>
      </c>
      <c r="C18" s="340" t="s">
        <v>509</v>
      </c>
      <c r="D18" s="225">
        <v>45</v>
      </c>
      <c r="E18" s="225">
        <v>6</v>
      </c>
      <c r="F18" s="211">
        <v>2.99</v>
      </c>
      <c r="G18" s="336">
        <v>1.4</v>
      </c>
      <c r="H18" s="328"/>
      <c r="I18" s="218">
        <f t="shared" si="1"/>
        <v>0</v>
      </c>
      <c r="J18" s="331"/>
      <c r="K18" s="87">
        <v>53656</v>
      </c>
      <c r="L18" s="259">
        <v>41468536564</v>
      </c>
      <c r="M18" s="220" t="s">
        <v>10</v>
      </c>
      <c r="N18" s="227">
        <v>36</v>
      </c>
      <c r="O18" s="227">
        <v>6</v>
      </c>
      <c r="P18" s="140">
        <v>3.5</v>
      </c>
      <c r="Q18" s="127">
        <v>1.25</v>
      </c>
      <c r="R18" s="328"/>
      <c r="S18" s="332">
        <f t="shared" si="0"/>
        <v>0</v>
      </c>
    </row>
    <row r="19" spans="1:19">
      <c r="A19" s="333" t="s">
        <v>265</v>
      </c>
      <c r="B19" s="259">
        <v>41468595288</v>
      </c>
      <c r="C19" s="340" t="s">
        <v>31</v>
      </c>
      <c r="D19" s="225">
        <v>36</v>
      </c>
      <c r="E19" s="225">
        <v>6</v>
      </c>
      <c r="F19" s="211">
        <v>2.99</v>
      </c>
      <c r="G19" s="336">
        <v>1.4</v>
      </c>
      <c r="H19" s="328"/>
      <c r="I19" s="218">
        <f t="shared" si="1"/>
        <v>0</v>
      </c>
      <c r="J19" s="331"/>
      <c r="K19" s="214">
        <v>54456</v>
      </c>
      <c r="L19" s="259">
        <v>41468544569</v>
      </c>
      <c r="M19" s="223" t="s">
        <v>10</v>
      </c>
      <c r="N19" s="225">
        <v>45</v>
      </c>
      <c r="O19" s="225">
        <v>6</v>
      </c>
      <c r="P19" s="140">
        <v>3.5</v>
      </c>
      <c r="Q19" s="218">
        <v>1.25</v>
      </c>
      <c r="R19" s="328"/>
      <c r="S19" s="332">
        <f t="shared" si="0"/>
        <v>0</v>
      </c>
    </row>
    <row r="20" spans="1:19">
      <c r="A20" s="222">
        <v>59328</v>
      </c>
      <c r="B20" s="259">
        <v>41468593284</v>
      </c>
      <c r="C20" s="340" t="s">
        <v>31</v>
      </c>
      <c r="D20" s="225">
        <v>45</v>
      </c>
      <c r="E20" s="225">
        <v>6</v>
      </c>
      <c r="F20" s="211">
        <v>2.99</v>
      </c>
      <c r="G20" s="336">
        <v>1.4</v>
      </c>
      <c r="H20" s="328"/>
      <c r="I20" s="218">
        <f t="shared" si="1"/>
        <v>0</v>
      </c>
      <c r="J20" s="331"/>
      <c r="K20" s="214">
        <v>54546</v>
      </c>
      <c r="L20" s="259">
        <v>41468545467</v>
      </c>
      <c r="M20" s="223" t="s">
        <v>10</v>
      </c>
      <c r="N20" s="225">
        <v>54</v>
      </c>
      <c r="O20" s="225">
        <v>6</v>
      </c>
      <c r="P20" s="140">
        <v>3.5</v>
      </c>
      <c r="Q20" s="218">
        <v>1.25</v>
      </c>
      <c r="R20" s="328"/>
      <c r="S20" s="332">
        <f t="shared" si="0"/>
        <v>0</v>
      </c>
    </row>
    <row r="21" spans="1:19">
      <c r="A21" s="333">
        <v>46859</v>
      </c>
      <c r="B21" s="259">
        <v>41468468599</v>
      </c>
      <c r="C21" s="335" t="s">
        <v>13</v>
      </c>
      <c r="D21" s="225">
        <v>36</v>
      </c>
      <c r="E21" s="225">
        <v>6</v>
      </c>
      <c r="F21" s="211">
        <v>2.99</v>
      </c>
      <c r="G21" s="336">
        <v>1.4</v>
      </c>
      <c r="H21" s="328"/>
      <c r="I21" s="218">
        <f t="shared" si="1"/>
        <v>0</v>
      </c>
      <c r="J21" s="331"/>
      <c r="K21" s="87">
        <v>52758</v>
      </c>
      <c r="L21" s="259">
        <v>41468527586</v>
      </c>
      <c r="M21" s="220" t="s">
        <v>12</v>
      </c>
      <c r="N21" s="227">
        <v>27</v>
      </c>
      <c r="O21" s="227">
        <v>6</v>
      </c>
      <c r="P21" s="140">
        <v>3.5</v>
      </c>
      <c r="Q21" s="127">
        <v>1.25</v>
      </c>
      <c r="R21" s="328"/>
      <c r="S21" s="332">
        <f t="shared" si="0"/>
        <v>0</v>
      </c>
    </row>
    <row r="22" spans="1:19">
      <c r="A22" s="222">
        <v>46860</v>
      </c>
      <c r="B22" s="259">
        <v>41468468605</v>
      </c>
      <c r="C22" s="335" t="s">
        <v>13</v>
      </c>
      <c r="D22" s="225">
        <v>45</v>
      </c>
      <c r="E22" s="225">
        <v>6</v>
      </c>
      <c r="F22" s="211">
        <v>2.99</v>
      </c>
      <c r="G22" s="336">
        <v>1.4</v>
      </c>
      <c r="H22" s="328"/>
      <c r="I22" s="218">
        <f t="shared" si="1"/>
        <v>0</v>
      </c>
      <c r="J22" s="331"/>
      <c r="K22" s="87">
        <v>53658</v>
      </c>
      <c r="L22" s="259">
        <v>41468536588</v>
      </c>
      <c r="M22" s="220" t="s">
        <v>12</v>
      </c>
      <c r="N22" s="227">
        <v>36</v>
      </c>
      <c r="O22" s="227">
        <v>6</v>
      </c>
      <c r="P22" s="140">
        <v>3.5</v>
      </c>
      <c r="Q22" s="127">
        <v>1.25</v>
      </c>
      <c r="R22" s="328"/>
      <c r="S22" s="332">
        <f t="shared" si="0"/>
        <v>0</v>
      </c>
    </row>
    <row r="23" spans="1:19">
      <c r="A23" s="333">
        <v>46850</v>
      </c>
      <c r="B23" s="259">
        <v>41468468506</v>
      </c>
      <c r="C23" s="335" t="s">
        <v>14</v>
      </c>
      <c r="D23" s="225">
        <v>36</v>
      </c>
      <c r="E23" s="225">
        <v>6</v>
      </c>
      <c r="F23" s="211">
        <v>2.99</v>
      </c>
      <c r="G23" s="336">
        <v>1.4</v>
      </c>
      <c r="H23" s="328"/>
      <c r="I23" s="218">
        <f t="shared" ref="I23:I24" si="2">H23*G23</f>
        <v>0</v>
      </c>
      <c r="J23" s="331"/>
      <c r="K23" s="214">
        <v>54458</v>
      </c>
      <c r="L23" s="259">
        <v>41468544583</v>
      </c>
      <c r="M23" s="223" t="s">
        <v>12</v>
      </c>
      <c r="N23" s="225">
        <v>45</v>
      </c>
      <c r="O23" s="225">
        <v>6</v>
      </c>
      <c r="P23" s="140">
        <v>3.5</v>
      </c>
      <c r="Q23" s="218">
        <v>1.25</v>
      </c>
      <c r="R23" s="328"/>
      <c r="S23" s="332">
        <f t="shared" si="0"/>
        <v>0</v>
      </c>
    </row>
    <row r="24" spans="1:19">
      <c r="A24" s="222">
        <v>46851</v>
      </c>
      <c r="B24" s="259">
        <v>41468468513</v>
      </c>
      <c r="C24" s="335" t="s">
        <v>14</v>
      </c>
      <c r="D24" s="225">
        <v>45</v>
      </c>
      <c r="E24" s="225">
        <v>6</v>
      </c>
      <c r="F24" s="211">
        <v>2.99</v>
      </c>
      <c r="G24" s="336">
        <v>1.4</v>
      </c>
      <c r="H24" s="328"/>
      <c r="I24" s="218">
        <f t="shared" si="2"/>
        <v>0</v>
      </c>
      <c r="J24" s="331"/>
      <c r="K24" s="214">
        <v>54597</v>
      </c>
      <c r="L24" s="259">
        <v>41468545979</v>
      </c>
      <c r="M24" s="223" t="s">
        <v>12</v>
      </c>
      <c r="N24" s="225">
        <v>54</v>
      </c>
      <c r="O24" s="225">
        <v>6</v>
      </c>
      <c r="P24" s="140">
        <v>3.5</v>
      </c>
      <c r="Q24" s="218">
        <v>1.25</v>
      </c>
      <c r="R24" s="328"/>
      <c r="S24" s="332">
        <f t="shared" si="0"/>
        <v>0</v>
      </c>
    </row>
    <row r="25" spans="1:19">
      <c r="A25" s="333" t="s">
        <v>266</v>
      </c>
      <c r="B25" s="259">
        <v>41468595295</v>
      </c>
      <c r="C25" s="335" t="s">
        <v>33</v>
      </c>
      <c r="D25" s="225">
        <v>36</v>
      </c>
      <c r="E25" s="225">
        <v>6</v>
      </c>
      <c r="F25" s="211">
        <v>2.99</v>
      </c>
      <c r="G25" s="336">
        <v>1.4</v>
      </c>
      <c r="H25" s="328"/>
      <c r="I25" s="218">
        <f>H25*G25</f>
        <v>0</v>
      </c>
      <c r="J25" s="331"/>
      <c r="K25" s="87">
        <v>52757</v>
      </c>
      <c r="L25" s="259">
        <v>41468527579</v>
      </c>
      <c r="M25" s="220" t="s">
        <v>35</v>
      </c>
      <c r="N25" s="227">
        <v>27</v>
      </c>
      <c r="O25" s="227">
        <v>6</v>
      </c>
      <c r="P25" s="140">
        <v>3.5</v>
      </c>
      <c r="Q25" s="127">
        <v>1.25</v>
      </c>
      <c r="R25" s="328"/>
      <c r="S25" s="332">
        <f t="shared" si="0"/>
        <v>0</v>
      </c>
    </row>
    <row r="26" spans="1:19">
      <c r="A26" s="222">
        <v>59329</v>
      </c>
      <c r="B26" s="259">
        <v>41468593291</v>
      </c>
      <c r="C26" s="335" t="s">
        <v>33</v>
      </c>
      <c r="D26" s="225">
        <v>45</v>
      </c>
      <c r="E26" s="225">
        <v>6</v>
      </c>
      <c r="F26" s="211">
        <v>2.99</v>
      </c>
      <c r="G26" s="336">
        <v>1.4</v>
      </c>
      <c r="H26" s="328"/>
      <c r="I26" s="218">
        <f>H26*G26</f>
        <v>0</v>
      </c>
      <c r="J26" s="331"/>
      <c r="K26" s="87">
        <v>53657</v>
      </c>
      <c r="L26" s="259">
        <v>41468536571</v>
      </c>
      <c r="M26" s="220" t="s">
        <v>35</v>
      </c>
      <c r="N26" s="227">
        <v>36</v>
      </c>
      <c r="O26" s="227">
        <v>6</v>
      </c>
      <c r="P26" s="140">
        <v>3.5</v>
      </c>
      <c r="Q26" s="127">
        <v>1.25</v>
      </c>
      <c r="R26" s="328"/>
      <c r="S26" s="332">
        <f t="shared" si="0"/>
        <v>0</v>
      </c>
    </row>
    <row r="27" spans="1:19">
      <c r="A27" s="1626" t="s">
        <v>276</v>
      </c>
      <c r="B27" s="1627"/>
      <c r="C27" s="1627"/>
      <c r="D27" s="1627"/>
      <c r="E27" s="1627"/>
      <c r="F27" s="1627"/>
      <c r="G27" s="1627"/>
      <c r="H27" s="1627"/>
      <c r="I27" s="1628"/>
      <c r="J27" s="331"/>
      <c r="K27" s="214">
        <v>54457</v>
      </c>
      <c r="L27" s="259">
        <v>41468544576</v>
      </c>
      <c r="M27" s="223" t="s">
        <v>35</v>
      </c>
      <c r="N27" s="225">
        <v>45</v>
      </c>
      <c r="O27" s="225">
        <v>6</v>
      </c>
      <c r="P27" s="140">
        <v>3.5</v>
      </c>
      <c r="Q27" s="218">
        <v>1.25</v>
      </c>
      <c r="R27" s="328"/>
      <c r="S27" s="332">
        <f t="shared" si="0"/>
        <v>0</v>
      </c>
    </row>
    <row r="28" spans="1:19">
      <c r="A28" s="219">
        <v>69107</v>
      </c>
      <c r="B28" s="259">
        <v>41468691072</v>
      </c>
      <c r="C28" s="220" t="s">
        <v>277</v>
      </c>
      <c r="D28" s="247">
        <v>45</v>
      </c>
      <c r="E28" s="247">
        <v>6</v>
      </c>
      <c r="F28" s="341">
        <v>5.99</v>
      </c>
      <c r="G28" s="342">
        <v>1.8</v>
      </c>
      <c r="H28" s="330"/>
      <c r="I28" s="218">
        <f>H28*G28</f>
        <v>0</v>
      </c>
      <c r="J28" s="334"/>
      <c r="K28" s="225">
        <v>54547</v>
      </c>
      <c r="L28" s="259">
        <v>41468545474</v>
      </c>
      <c r="M28" s="277" t="s">
        <v>35</v>
      </c>
      <c r="N28" s="225">
        <v>54</v>
      </c>
      <c r="O28" s="225">
        <v>6</v>
      </c>
      <c r="P28" s="140">
        <v>3.5</v>
      </c>
      <c r="Q28" s="218">
        <v>1.25</v>
      </c>
      <c r="R28" s="328"/>
      <c r="S28" s="332">
        <f t="shared" si="0"/>
        <v>0</v>
      </c>
    </row>
    <row r="29" spans="1:19">
      <c r="A29" s="1631" t="s">
        <v>278</v>
      </c>
      <c r="B29" s="1632"/>
      <c r="C29" s="1632"/>
      <c r="D29" s="1632"/>
      <c r="E29" s="1632"/>
      <c r="F29" s="1632"/>
      <c r="G29" s="1632"/>
      <c r="H29" s="1632"/>
      <c r="I29" s="1633"/>
      <c r="J29" s="331"/>
      <c r="K29" s="1629" t="s">
        <v>149</v>
      </c>
      <c r="L29" s="1627"/>
      <c r="M29" s="1627"/>
      <c r="N29" s="1627"/>
      <c r="O29" s="1627"/>
      <c r="P29" s="1627"/>
      <c r="Q29" s="1627"/>
      <c r="R29" s="1627"/>
      <c r="S29" s="1630"/>
    </row>
    <row r="30" spans="1:19">
      <c r="A30" s="219">
        <v>69108</v>
      </c>
      <c r="B30" s="259">
        <v>41468691089</v>
      </c>
      <c r="C30" s="224" t="s">
        <v>277</v>
      </c>
      <c r="D30" s="225">
        <v>45</v>
      </c>
      <c r="E30" s="225">
        <v>6</v>
      </c>
      <c r="F30" s="211">
        <v>5.99</v>
      </c>
      <c r="G30" s="336">
        <v>1.8</v>
      </c>
      <c r="H30" s="328"/>
      <c r="I30" s="218">
        <f>H30*G30</f>
        <v>0</v>
      </c>
      <c r="J30" s="331"/>
      <c r="K30" s="227" t="s">
        <v>150</v>
      </c>
      <c r="L30" s="259">
        <v>41468544071</v>
      </c>
      <c r="M30" s="48" t="s">
        <v>16</v>
      </c>
      <c r="N30" s="227">
        <v>45</v>
      </c>
      <c r="O30" s="227">
        <v>6</v>
      </c>
      <c r="P30" s="140">
        <v>4.99</v>
      </c>
      <c r="Q30" s="86">
        <v>2.25</v>
      </c>
      <c r="R30" s="329"/>
      <c r="S30" s="332">
        <f>R30*Q30</f>
        <v>0</v>
      </c>
    </row>
    <row r="31" spans="1:19">
      <c r="A31" s="1631" t="s">
        <v>280</v>
      </c>
      <c r="B31" s="1632"/>
      <c r="C31" s="1632"/>
      <c r="D31" s="1632"/>
      <c r="E31" s="1632"/>
      <c r="F31" s="1632"/>
      <c r="G31" s="1632"/>
      <c r="H31" s="1632"/>
      <c r="I31" s="1633"/>
      <c r="J31" s="331"/>
      <c r="K31" s="227" t="s">
        <v>151</v>
      </c>
      <c r="L31" s="259">
        <v>41468544163</v>
      </c>
      <c r="M31" s="48" t="s">
        <v>16</v>
      </c>
      <c r="N31" s="227">
        <v>54</v>
      </c>
      <c r="O31" s="227">
        <v>6</v>
      </c>
      <c r="P31" s="140">
        <v>4.99</v>
      </c>
      <c r="Q31" s="86">
        <v>2.25</v>
      </c>
      <c r="R31" s="329"/>
      <c r="S31" s="332">
        <f>R31*Q31</f>
        <v>0</v>
      </c>
    </row>
    <row r="32" spans="1:19">
      <c r="A32" s="343">
        <v>69109</v>
      </c>
      <c r="B32" s="259">
        <v>41468691096</v>
      </c>
      <c r="C32" s="344" t="s">
        <v>277</v>
      </c>
      <c r="D32" s="225">
        <v>45</v>
      </c>
      <c r="E32" s="225">
        <v>6</v>
      </c>
      <c r="F32" s="211">
        <v>5.99</v>
      </c>
      <c r="G32" s="336">
        <v>1.8</v>
      </c>
      <c r="H32" s="328"/>
      <c r="I32" s="218">
        <f>H32*G32</f>
        <v>0</v>
      </c>
      <c r="J32" s="331"/>
      <c r="K32" s="1629" t="s">
        <v>234</v>
      </c>
      <c r="L32" s="1627"/>
      <c r="M32" s="1627"/>
      <c r="N32" s="1627"/>
      <c r="O32" s="1627"/>
      <c r="P32" s="1627"/>
      <c r="Q32" s="1627"/>
      <c r="R32" s="1627"/>
      <c r="S32" s="1630"/>
    </row>
    <row r="33" spans="1:19">
      <c r="A33" s="1631" t="s">
        <v>279</v>
      </c>
      <c r="B33" s="1632"/>
      <c r="C33" s="1632"/>
      <c r="D33" s="1632"/>
      <c r="E33" s="1632"/>
      <c r="F33" s="1632"/>
      <c r="G33" s="1632"/>
      <c r="H33" s="888"/>
      <c r="I33" s="888"/>
      <c r="J33" s="331"/>
      <c r="K33" s="338" t="s">
        <v>235</v>
      </c>
      <c r="L33" s="259">
        <v>41468247019</v>
      </c>
      <c r="M33" s="339" t="s">
        <v>251</v>
      </c>
      <c r="N33" s="225">
        <v>6</v>
      </c>
      <c r="O33" s="225">
        <v>6</v>
      </c>
      <c r="P33" s="211">
        <v>2.99</v>
      </c>
      <c r="Q33" s="336">
        <v>1</v>
      </c>
      <c r="R33" s="329"/>
      <c r="S33" s="332">
        <f t="shared" ref="S33:S48" si="3">R33*Q33</f>
        <v>0</v>
      </c>
    </row>
    <row r="34" spans="1:19">
      <c r="A34" s="343">
        <v>69110</v>
      </c>
      <c r="B34" s="259">
        <v>41468691102</v>
      </c>
      <c r="C34" s="344" t="s">
        <v>277</v>
      </c>
      <c r="D34" s="225">
        <v>45</v>
      </c>
      <c r="E34" s="225">
        <v>6</v>
      </c>
      <c r="F34" s="211">
        <v>5.99</v>
      </c>
      <c r="G34" s="336">
        <v>1.8</v>
      </c>
      <c r="H34" s="328"/>
      <c r="I34" s="218">
        <f>H34*G34</f>
        <v>0</v>
      </c>
      <c r="J34" s="331"/>
      <c r="K34" s="338" t="s">
        <v>236</v>
      </c>
      <c r="L34" s="259">
        <v>41468247026</v>
      </c>
      <c r="M34" s="339" t="s">
        <v>252</v>
      </c>
      <c r="N34" s="225">
        <v>6</v>
      </c>
      <c r="O34" s="225">
        <v>6</v>
      </c>
      <c r="P34" s="211">
        <v>2.99</v>
      </c>
      <c r="Q34" s="336">
        <v>1</v>
      </c>
      <c r="R34" s="329"/>
      <c r="S34" s="332">
        <f t="shared" si="3"/>
        <v>0</v>
      </c>
    </row>
    <row r="35" spans="1:19">
      <c r="A35" s="1631" t="s">
        <v>281</v>
      </c>
      <c r="B35" s="1632"/>
      <c r="C35" s="1632"/>
      <c r="D35" s="1632"/>
      <c r="E35" s="1632"/>
      <c r="F35" s="1632"/>
      <c r="G35" s="1632"/>
      <c r="H35" s="888"/>
      <c r="I35" s="888"/>
      <c r="J35" s="331"/>
      <c r="K35" s="338" t="s">
        <v>237</v>
      </c>
      <c r="L35" s="259">
        <v>41468247033</v>
      </c>
      <c r="M35" s="339" t="s">
        <v>253</v>
      </c>
      <c r="N35" s="225">
        <v>6</v>
      </c>
      <c r="O35" s="225">
        <v>6</v>
      </c>
      <c r="P35" s="211">
        <v>2.99</v>
      </c>
      <c r="Q35" s="336">
        <v>1</v>
      </c>
      <c r="R35" s="329"/>
      <c r="S35" s="332">
        <f t="shared" si="3"/>
        <v>0</v>
      </c>
    </row>
    <row r="36" spans="1:19">
      <c r="A36" s="1626" t="s">
        <v>510</v>
      </c>
      <c r="B36" s="1627"/>
      <c r="C36" s="1627"/>
      <c r="D36" s="1627"/>
      <c r="E36" s="1627"/>
      <c r="F36" s="1627"/>
      <c r="G36" s="1627"/>
      <c r="H36" s="1627"/>
      <c r="I36" s="1628"/>
      <c r="J36" s="331"/>
      <c r="K36" s="338" t="s">
        <v>238</v>
      </c>
      <c r="L36" s="259">
        <v>41468247040</v>
      </c>
      <c r="M36" s="339" t="s">
        <v>10</v>
      </c>
      <c r="N36" s="225">
        <v>6</v>
      </c>
      <c r="O36" s="225">
        <v>6</v>
      </c>
      <c r="P36" s="211">
        <v>2.99</v>
      </c>
      <c r="Q36" s="336">
        <v>1</v>
      </c>
      <c r="R36" s="329"/>
      <c r="S36" s="332">
        <f t="shared" si="3"/>
        <v>0</v>
      </c>
    </row>
    <row r="37" spans="1:19">
      <c r="A37" s="902">
        <v>24500</v>
      </c>
      <c r="B37" s="259">
        <v>41468245008</v>
      </c>
      <c r="C37" s="346" t="s">
        <v>251</v>
      </c>
      <c r="D37" s="347" t="s">
        <v>546</v>
      </c>
      <c r="E37" s="347">
        <v>6</v>
      </c>
      <c r="F37" s="211">
        <v>4.99</v>
      </c>
      <c r="G37" s="336">
        <v>2</v>
      </c>
      <c r="H37" s="329"/>
      <c r="I37" s="218">
        <f t="shared" ref="I37:I44" si="4">H37*G37</f>
        <v>0</v>
      </c>
      <c r="J37" s="331"/>
      <c r="K37" s="338" t="s">
        <v>239</v>
      </c>
      <c r="L37" s="259">
        <v>41468247064</v>
      </c>
      <c r="M37" s="339" t="s">
        <v>254</v>
      </c>
      <c r="N37" s="225">
        <v>6</v>
      </c>
      <c r="O37" s="225">
        <v>6</v>
      </c>
      <c r="P37" s="211">
        <v>2.99</v>
      </c>
      <c r="Q37" s="336">
        <v>1</v>
      </c>
      <c r="R37" s="329"/>
      <c r="S37" s="332">
        <f t="shared" si="3"/>
        <v>0</v>
      </c>
    </row>
    <row r="38" spans="1:19">
      <c r="A38" s="902">
        <v>24501</v>
      </c>
      <c r="B38" s="259">
        <v>41468245015</v>
      </c>
      <c r="C38" s="346" t="s">
        <v>24</v>
      </c>
      <c r="D38" s="347" t="s">
        <v>546</v>
      </c>
      <c r="E38" s="347">
        <v>6</v>
      </c>
      <c r="F38" s="211">
        <v>4.99</v>
      </c>
      <c r="G38" s="336">
        <v>2</v>
      </c>
      <c r="H38" s="329"/>
      <c r="I38" s="218">
        <f t="shared" si="4"/>
        <v>0</v>
      </c>
      <c r="J38" s="904"/>
      <c r="K38" s="338" t="s">
        <v>240</v>
      </c>
      <c r="L38" s="259">
        <v>41468247071</v>
      </c>
      <c r="M38" s="339" t="s">
        <v>13</v>
      </c>
      <c r="N38" s="225">
        <v>6</v>
      </c>
      <c r="O38" s="225">
        <v>6</v>
      </c>
      <c r="P38" s="211">
        <v>2.99</v>
      </c>
      <c r="Q38" s="336">
        <v>1</v>
      </c>
      <c r="R38" s="329"/>
      <c r="S38" s="332">
        <f t="shared" si="3"/>
        <v>0</v>
      </c>
    </row>
    <row r="39" spans="1:19" ht="12.75" customHeight="1">
      <c r="A39" s="902">
        <v>24502</v>
      </c>
      <c r="B39" s="259">
        <v>41468245022</v>
      </c>
      <c r="C39" s="346" t="s">
        <v>16</v>
      </c>
      <c r="D39" s="347" t="s">
        <v>546</v>
      </c>
      <c r="E39" s="347">
        <v>6</v>
      </c>
      <c r="F39" s="211">
        <v>4.99</v>
      </c>
      <c r="G39" s="336">
        <v>2</v>
      </c>
      <c r="H39" s="329"/>
      <c r="I39" s="218">
        <f t="shared" si="4"/>
        <v>0</v>
      </c>
      <c r="J39" s="904"/>
      <c r="K39" s="338" t="s">
        <v>241</v>
      </c>
      <c r="L39" s="259">
        <v>41468247095</v>
      </c>
      <c r="M39" s="339" t="s">
        <v>14</v>
      </c>
      <c r="N39" s="225">
        <v>6</v>
      </c>
      <c r="O39" s="225">
        <v>6</v>
      </c>
      <c r="P39" s="211">
        <v>2.99</v>
      </c>
      <c r="Q39" s="336">
        <v>1</v>
      </c>
      <c r="R39" s="329"/>
      <c r="S39" s="332">
        <f t="shared" si="3"/>
        <v>0</v>
      </c>
    </row>
    <row r="40" spans="1:19" ht="12" customHeight="1">
      <c r="A40" s="902">
        <v>24503</v>
      </c>
      <c r="B40" s="205">
        <v>41468245039</v>
      </c>
      <c r="C40" s="346" t="s">
        <v>22</v>
      </c>
      <c r="D40" s="347" t="s">
        <v>546</v>
      </c>
      <c r="E40" s="347">
        <v>6</v>
      </c>
      <c r="F40" s="140">
        <v>4.99</v>
      </c>
      <c r="G40" s="451">
        <v>2</v>
      </c>
      <c r="H40" s="329"/>
      <c r="I40" s="218">
        <f t="shared" si="4"/>
        <v>0</v>
      </c>
      <c r="J40" s="904"/>
      <c r="K40" s="338" t="s">
        <v>242</v>
      </c>
      <c r="L40" s="259">
        <v>41468247101</v>
      </c>
      <c r="M40" s="339" t="s">
        <v>255</v>
      </c>
      <c r="N40" s="225">
        <v>6</v>
      </c>
      <c r="O40" s="225">
        <v>6</v>
      </c>
      <c r="P40" s="211">
        <v>2.99</v>
      </c>
      <c r="Q40" s="336">
        <v>1</v>
      </c>
      <c r="R40" s="329"/>
      <c r="S40" s="332">
        <f t="shared" si="3"/>
        <v>0</v>
      </c>
    </row>
    <row r="41" spans="1:19" ht="13.5" customHeight="1">
      <c r="A41" s="902">
        <v>24504</v>
      </c>
      <c r="B41" s="205">
        <v>41468245046</v>
      </c>
      <c r="C41" s="346" t="s">
        <v>257</v>
      </c>
      <c r="D41" s="347" t="s">
        <v>546</v>
      </c>
      <c r="E41" s="347">
        <v>6</v>
      </c>
      <c r="F41" s="140">
        <v>4.99</v>
      </c>
      <c r="G41" s="451">
        <v>2</v>
      </c>
      <c r="H41" s="329"/>
      <c r="I41" s="218">
        <f t="shared" si="4"/>
        <v>0</v>
      </c>
      <c r="J41" s="904"/>
      <c r="K41" s="338" t="s">
        <v>243</v>
      </c>
      <c r="L41" s="259">
        <v>41468247125</v>
      </c>
      <c r="M41" s="339" t="s">
        <v>47</v>
      </c>
      <c r="N41" s="225">
        <v>6</v>
      </c>
      <c r="O41" s="225">
        <v>6</v>
      </c>
      <c r="P41" s="211">
        <v>2.99</v>
      </c>
      <c r="Q41" s="336">
        <v>1</v>
      </c>
      <c r="R41" s="329"/>
      <c r="S41" s="332">
        <f t="shared" si="3"/>
        <v>0</v>
      </c>
    </row>
    <row r="42" spans="1:19" ht="13.5" customHeight="1">
      <c r="A42" s="902">
        <v>24505</v>
      </c>
      <c r="B42" s="205">
        <v>41468245053</v>
      </c>
      <c r="C42" s="346" t="s">
        <v>47</v>
      </c>
      <c r="D42" s="347" t="s">
        <v>546</v>
      </c>
      <c r="E42" s="347">
        <v>6</v>
      </c>
      <c r="F42" s="140">
        <v>4.99</v>
      </c>
      <c r="G42" s="451">
        <v>2</v>
      </c>
      <c r="H42" s="329"/>
      <c r="I42" s="218">
        <f t="shared" si="4"/>
        <v>0</v>
      </c>
      <c r="J42" s="904"/>
      <c r="K42" s="338" t="s">
        <v>244</v>
      </c>
      <c r="L42" s="259">
        <v>41468247132</v>
      </c>
      <c r="M42" s="339" t="s">
        <v>256</v>
      </c>
      <c r="N42" s="225">
        <v>6</v>
      </c>
      <c r="O42" s="225">
        <v>6</v>
      </c>
      <c r="P42" s="211">
        <v>2.99</v>
      </c>
      <c r="Q42" s="336">
        <v>1</v>
      </c>
      <c r="R42" s="329"/>
      <c r="S42" s="332">
        <f t="shared" si="3"/>
        <v>0</v>
      </c>
    </row>
    <row r="43" spans="1:19" ht="13.5" customHeight="1">
      <c r="A43" s="902">
        <v>24506</v>
      </c>
      <c r="B43" s="205">
        <v>41468245060</v>
      </c>
      <c r="C43" s="346" t="s">
        <v>14</v>
      </c>
      <c r="D43" s="347" t="s">
        <v>546</v>
      </c>
      <c r="E43" s="347">
        <v>6</v>
      </c>
      <c r="F43" s="140">
        <v>4.99</v>
      </c>
      <c r="G43" s="451">
        <v>2</v>
      </c>
      <c r="H43" s="329"/>
      <c r="I43" s="218">
        <f t="shared" si="4"/>
        <v>0</v>
      </c>
      <c r="J43" s="904"/>
      <c r="K43" s="338" t="s">
        <v>245</v>
      </c>
      <c r="L43" s="259">
        <v>41468247149</v>
      </c>
      <c r="M43" s="339" t="s">
        <v>28</v>
      </c>
      <c r="N43" s="225">
        <v>6</v>
      </c>
      <c r="O43" s="225">
        <v>6</v>
      </c>
      <c r="P43" s="211">
        <v>2.99</v>
      </c>
      <c r="Q43" s="336">
        <v>1</v>
      </c>
      <c r="R43" s="329"/>
      <c r="S43" s="332">
        <f t="shared" si="3"/>
        <v>0</v>
      </c>
    </row>
    <row r="44" spans="1:19" ht="15" customHeight="1">
      <c r="A44" s="902">
        <v>24507</v>
      </c>
      <c r="B44" s="205">
        <v>41468245077</v>
      </c>
      <c r="C44" s="346" t="s">
        <v>13</v>
      </c>
      <c r="D44" s="347" t="s">
        <v>546</v>
      </c>
      <c r="E44" s="347">
        <v>6</v>
      </c>
      <c r="F44" s="140">
        <v>4.99</v>
      </c>
      <c r="G44" s="451">
        <v>2</v>
      </c>
      <c r="H44" s="329"/>
      <c r="I44" s="218">
        <f t="shared" si="4"/>
        <v>0</v>
      </c>
      <c r="J44" s="905"/>
      <c r="K44" s="338" t="s">
        <v>246</v>
      </c>
      <c r="L44" s="259">
        <v>41468247156</v>
      </c>
      <c r="M44" s="339" t="s">
        <v>257</v>
      </c>
      <c r="N44" s="225">
        <v>6</v>
      </c>
      <c r="O44" s="225">
        <v>6</v>
      </c>
      <c r="P44" s="211">
        <v>2.99</v>
      </c>
      <c r="Q44" s="336">
        <v>1</v>
      </c>
      <c r="R44" s="329"/>
      <c r="S44" s="332">
        <f t="shared" si="3"/>
        <v>0</v>
      </c>
    </row>
    <row r="45" spans="1:19" ht="12.75" customHeight="1">
      <c r="A45" s="902">
        <v>24508</v>
      </c>
      <c r="B45" s="205">
        <v>41468245084</v>
      </c>
      <c r="C45" s="346" t="s">
        <v>28</v>
      </c>
      <c r="D45" s="347" t="s">
        <v>546</v>
      </c>
      <c r="E45" s="347">
        <v>6</v>
      </c>
      <c r="F45" s="140">
        <v>4.99</v>
      </c>
      <c r="G45" s="451">
        <v>2</v>
      </c>
      <c r="H45" s="329"/>
      <c r="I45" s="218">
        <f t="shared" ref="I45" si="5">H45*G45</f>
        <v>0</v>
      </c>
      <c r="J45" s="904"/>
      <c r="K45" s="338" t="s">
        <v>247</v>
      </c>
      <c r="L45" s="259">
        <v>41468247163</v>
      </c>
      <c r="M45" s="339" t="s">
        <v>8</v>
      </c>
      <c r="N45" s="225">
        <v>6</v>
      </c>
      <c r="O45" s="225">
        <v>6</v>
      </c>
      <c r="P45" s="211">
        <v>2.99</v>
      </c>
      <c r="Q45" s="336">
        <v>1</v>
      </c>
      <c r="R45" s="329"/>
      <c r="S45" s="332">
        <f t="shared" si="3"/>
        <v>0</v>
      </c>
    </row>
    <row r="46" spans="1:19">
      <c r="A46" s="902">
        <v>24509</v>
      </c>
      <c r="B46" s="205">
        <v>41468245091</v>
      </c>
      <c r="C46" s="346" t="s">
        <v>229</v>
      </c>
      <c r="D46" s="347" t="s">
        <v>546</v>
      </c>
      <c r="E46" s="347">
        <v>6</v>
      </c>
      <c r="F46" s="140">
        <v>4.99</v>
      </c>
      <c r="G46" s="451">
        <v>2</v>
      </c>
      <c r="H46" s="329"/>
      <c r="I46" s="218">
        <f>H46*G46</f>
        <v>0</v>
      </c>
      <c r="J46" s="904"/>
      <c r="K46" s="338" t="s">
        <v>248</v>
      </c>
      <c r="L46" s="259">
        <v>41468247170</v>
      </c>
      <c r="M46" s="339" t="s">
        <v>9</v>
      </c>
      <c r="N46" s="225">
        <v>6</v>
      </c>
      <c r="O46" s="225">
        <v>6</v>
      </c>
      <c r="P46" s="211">
        <v>2.99</v>
      </c>
      <c r="Q46" s="336">
        <v>1</v>
      </c>
      <c r="R46" s="329"/>
      <c r="S46" s="332">
        <f t="shared" si="3"/>
        <v>0</v>
      </c>
    </row>
    <row r="47" spans="1:19">
      <c r="A47" s="1634" t="s">
        <v>617</v>
      </c>
      <c r="B47" s="1635"/>
      <c r="C47" s="1635"/>
      <c r="D47" s="1635"/>
      <c r="E47" s="1635"/>
      <c r="F47" s="1635"/>
      <c r="G47" s="1635"/>
      <c r="H47" s="1635"/>
      <c r="I47" s="1636"/>
      <c r="J47" s="904"/>
      <c r="K47" s="338" t="s">
        <v>249</v>
      </c>
      <c r="L47" s="259">
        <v>41468247187</v>
      </c>
      <c r="M47" s="339" t="s">
        <v>258</v>
      </c>
      <c r="N47" s="225">
        <v>6</v>
      </c>
      <c r="O47" s="225">
        <v>6</v>
      </c>
      <c r="P47" s="211">
        <v>2.99</v>
      </c>
      <c r="Q47" s="336">
        <v>1</v>
      </c>
      <c r="R47" s="329"/>
      <c r="S47" s="332">
        <f t="shared" si="3"/>
        <v>0</v>
      </c>
    </row>
    <row r="48" spans="1:19">
      <c r="A48" s="902">
        <v>24510</v>
      </c>
      <c r="B48" s="259">
        <v>41468245107</v>
      </c>
      <c r="C48" s="346" t="s">
        <v>251</v>
      </c>
      <c r="D48" s="347" t="s">
        <v>546</v>
      </c>
      <c r="E48" s="347">
        <v>6</v>
      </c>
      <c r="F48" s="211">
        <v>4.99</v>
      </c>
      <c r="G48" s="336">
        <v>2</v>
      </c>
      <c r="H48" s="329"/>
      <c r="I48" s="218">
        <f t="shared" ref="I48:I49" si="6">H48*G48</f>
        <v>0</v>
      </c>
      <c r="J48" s="911"/>
      <c r="K48" s="909" t="s">
        <v>250</v>
      </c>
      <c r="L48" s="263">
        <v>41468247194</v>
      </c>
      <c r="M48" s="910" t="s">
        <v>259</v>
      </c>
      <c r="N48" s="247">
        <v>6</v>
      </c>
      <c r="O48" s="247">
        <v>6</v>
      </c>
      <c r="P48" s="341">
        <v>2.99</v>
      </c>
      <c r="Q48" s="342">
        <v>1</v>
      </c>
      <c r="R48" s="449"/>
      <c r="S48" s="450">
        <f t="shared" si="3"/>
        <v>0</v>
      </c>
    </row>
    <row r="49" spans="1:23">
      <c r="A49" s="1117">
        <v>24511</v>
      </c>
      <c r="B49" s="263">
        <v>41468245114</v>
      </c>
      <c r="C49" s="1118" t="s">
        <v>16</v>
      </c>
      <c r="D49" s="1119" t="s">
        <v>546</v>
      </c>
      <c r="E49" s="1119">
        <v>6</v>
      </c>
      <c r="F49" s="341">
        <v>4.99</v>
      </c>
      <c r="G49" s="342">
        <v>2</v>
      </c>
      <c r="H49" s="449"/>
      <c r="I49" s="359">
        <f t="shared" si="6"/>
        <v>0</v>
      </c>
      <c r="J49" s="1049"/>
      <c r="K49" s="909"/>
      <c r="L49" s="263"/>
      <c r="M49" s="910"/>
      <c r="N49" s="247"/>
      <c r="O49" s="247"/>
      <c r="P49" s="341"/>
      <c r="Q49" s="342"/>
      <c r="R49" s="449"/>
      <c r="S49" s="359"/>
    </row>
    <row r="50" spans="1:23" ht="16.5" customHeight="1">
      <c r="A50" s="1643" t="s">
        <v>613</v>
      </c>
      <c r="B50" s="1644"/>
      <c r="C50" s="1644"/>
      <c r="D50" s="1644"/>
      <c r="E50" s="1644"/>
      <c r="F50" s="1644"/>
      <c r="G50" s="1644"/>
      <c r="H50" s="1644"/>
      <c r="I50" s="1644"/>
      <c r="J50" s="1644"/>
      <c r="K50" s="1644"/>
      <c r="L50" s="1644"/>
      <c r="M50" s="1644"/>
      <c r="N50" s="1644"/>
      <c r="O50" s="1644"/>
      <c r="P50" s="1644"/>
      <c r="Q50" s="1644"/>
      <c r="R50" s="1644"/>
      <c r="S50" s="1645"/>
    </row>
    <row r="51" spans="1:23" ht="20">
      <c r="A51" s="122" t="s">
        <v>290</v>
      </c>
      <c r="B51" s="122" t="s">
        <v>307</v>
      </c>
      <c r="C51" s="204" t="s">
        <v>6</v>
      </c>
      <c r="D51" s="122" t="s">
        <v>3</v>
      </c>
      <c r="E51" s="122" t="s">
        <v>291</v>
      </c>
      <c r="F51" s="122" t="s">
        <v>306</v>
      </c>
      <c r="G51" s="122" t="s">
        <v>292</v>
      </c>
      <c r="H51" s="122" t="s">
        <v>340</v>
      </c>
      <c r="I51" s="122" t="s">
        <v>337</v>
      </c>
      <c r="J51" s="1052"/>
      <c r="K51" s="122" t="s">
        <v>290</v>
      </c>
      <c r="L51" s="122" t="s">
        <v>307</v>
      </c>
      <c r="M51" s="204" t="s">
        <v>6</v>
      </c>
      <c r="N51" s="122" t="s">
        <v>3</v>
      </c>
      <c r="O51" s="122" t="s">
        <v>291</v>
      </c>
      <c r="P51" s="122" t="s">
        <v>306</v>
      </c>
      <c r="Q51" s="122" t="s">
        <v>292</v>
      </c>
      <c r="R51" s="122" t="s">
        <v>340</v>
      </c>
      <c r="S51" s="122" t="s">
        <v>337</v>
      </c>
    </row>
    <row r="52" spans="1:23" ht="13" thickBot="1">
      <c r="A52" s="233">
        <v>30398</v>
      </c>
      <c r="B52" s="263">
        <v>41468303982</v>
      </c>
      <c r="C52" s="224" t="s">
        <v>616</v>
      </c>
      <c r="D52" s="1124">
        <v>45</v>
      </c>
      <c r="E52" s="227">
        <v>6</v>
      </c>
      <c r="F52" s="142">
        <v>4.99</v>
      </c>
      <c r="G52" s="1120">
        <v>1.75</v>
      </c>
      <c r="H52" s="227"/>
      <c r="I52" s="127">
        <f t="shared" ref="I52" si="7">H52*G52</f>
        <v>0</v>
      </c>
      <c r="J52" s="1121"/>
      <c r="K52" s="338">
        <v>30399</v>
      </c>
      <c r="L52" s="259">
        <v>41468303999</v>
      </c>
      <c r="M52" s="339" t="s">
        <v>616</v>
      </c>
      <c r="N52" s="227">
        <v>54</v>
      </c>
      <c r="O52" s="227">
        <v>6</v>
      </c>
      <c r="P52" s="140">
        <v>4.99</v>
      </c>
      <c r="Q52" s="451">
        <v>1.75</v>
      </c>
      <c r="R52" s="1122"/>
      <c r="S52" s="1123">
        <f t="shared" ref="S52" si="8">R52*Q52</f>
        <v>0</v>
      </c>
    </row>
    <row r="53" spans="1:23" ht="13" thickBot="1">
      <c r="A53" s="947"/>
      <c r="B53" s="950"/>
      <c r="C53" s="950"/>
      <c r="D53" s="948"/>
      <c r="E53" s="948"/>
      <c r="F53" s="948"/>
      <c r="G53" s="949"/>
      <c r="H53" s="951"/>
      <c r="I53" s="951"/>
      <c r="J53" s="951"/>
      <c r="K53" s="1050"/>
      <c r="L53" s="1051"/>
      <c r="M53" s="1639" t="s">
        <v>460</v>
      </c>
      <c r="N53" s="1639"/>
      <c r="O53" s="1639"/>
      <c r="P53" s="1639"/>
      <c r="Q53" s="1640"/>
      <c r="R53" s="1125">
        <f>SUM(R52,R33:R48,R30:R31,R9:R28,H9:H11,H13:H26,H28,H30,H32,H34,H37:H46,H48:H49,H52)</f>
        <v>0</v>
      </c>
      <c r="S53" s="1126">
        <f>SUM(S52,S33:S48,S30:S31,S9:S28,I9:I11,I13:I26,I28,I30,I32,I34,I37:I46,I48:I49,I52)</f>
        <v>0</v>
      </c>
    </row>
    <row r="54" spans="1:23">
      <c r="A54" s="350"/>
      <c r="B54" s="318"/>
      <c r="C54" s="751"/>
      <c r="D54" s="766"/>
      <c r="E54" s="13"/>
      <c r="F54" s="766"/>
      <c r="G54" s="767"/>
      <c r="H54" s="13"/>
      <c r="I54" s="13"/>
      <c r="J54" s="13"/>
      <c r="K54" s="17"/>
      <c r="L54" s="771"/>
      <c r="M54" s="770"/>
      <c r="N54" s="751"/>
      <c r="O54" s="751"/>
      <c r="P54" s="751"/>
      <c r="Q54" s="318"/>
      <c r="R54" s="934"/>
      <c r="S54" s="9"/>
    </row>
    <row r="55" spans="1:23">
      <c r="A55" s="350"/>
      <c r="B55" s="318"/>
      <c r="C55" s="751"/>
      <c r="D55" s="766"/>
      <c r="E55" s="13"/>
      <c r="F55" s="766"/>
      <c r="G55" s="767"/>
      <c r="H55" s="13"/>
      <c r="I55" s="13"/>
      <c r="J55" s="13"/>
      <c r="K55" s="17"/>
      <c r="L55" s="771"/>
      <c r="M55" s="770"/>
      <c r="N55" s="751"/>
      <c r="O55" s="751"/>
      <c r="P55" s="751"/>
      <c r="Q55" s="318"/>
      <c r="R55" s="886"/>
      <c r="S55" s="9"/>
    </row>
    <row r="56" spans="1:23">
      <c r="A56" s="350"/>
      <c r="B56" s="318"/>
      <c r="C56" s="751"/>
      <c r="D56" s="768"/>
      <c r="E56" s="887"/>
      <c r="F56" s="766"/>
      <c r="G56" s="744"/>
      <c r="H56" s="13"/>
      <c r="I56" s="13"/>
      <c r="J56" s="13"/>
      <c r="K56" s="17"/>
      <c r="L56" s="772"/>
      <c r="M56" s="770"/>
      <c r="N56" s="751"/>
      <c r="O56" s="751"/>
      <c r="P56" s="751"/>
      <c r="Q56" s="318"/>
      <c r="R56" s="886"/>
      <c r="S56" s="9"/>
      <c r="W56" s="146"/>
    </row>
    <row r="57" spans="1:23">
      <c r="A57" s="350"/>
      <c r="B57" s="318"/>
      <c r="C57" s="751"/>
      <c r="D57" s="768"/>
      <c r="E57" s="887"/>
      <c r="F57" s="766"/>
      <c r="G57" s="724"/>
      <c r="H57" s="13"/>
      <c r="I57" s="13"/>
      <c r="J57" s="13"/>
      <c r="K57" s="17"/>
      <c r="L57" s="771"/>
      <c r="M57" s="770"/>
      <c r="N57" s="751"/>
      <c r="O57" s="751"/>
      <c r="P57" s="751"/>
      <c r="Q57" s="318"/>
      <c r="R57" s="886"/>
      <c r="S57" s="9"/>
    </row>
    <row r="58" spans="1:23">
      <c r="A58" s="350"/>
      <c r="B58" s="318"/>
      <c r="C58" s="751"/>
      <c r="D58" s="766"/>
      <c r="E58" s="887"/>
      <c r="F58" s="766"/>
      <c r="G58" s="724"/>
      <c r="H58" s="13"/>
      <c r="I58" s="13"/>
      <c r="J58" s="13"/>
      <c r="K58" s="252"/>
      <c r="L58" s="769"/>
      <c r="M58" s="770"/>
      <c r="N58" s="751"/>
      <c r="O58" s="751"/>
      <c r="P58" s="751"/>
      <c r="Q58" s="318"/>
      <c r="R58" s="886"/>
      <c r="S58" s="9"/>
    </row>
    <row r="59" spans="1:23">
      <c r="A59" s="350"/>
      <c r="B59" s="318"/>
      <c r="C59" s="751"/>
      <c r="D59" s="751"/>
      <c r="E59" s="16"/>
      <c r="F59" s="16"/>
      <c r="G59" s="13"/>
      <c r="H59" s="13"/>
      <c r="I59" s="13"/>
      <c r="J59" s="13"/>
      <c r="K59" s="252"/>
      <c r="L59" s="252"/>
      <c r="M59" s="18"/>
      <c r="N59" s="751"/>
      <c r="O59" s="751"/>
      <c r="P59" s="751"/>
      <c r="Q59" s="318"/>
      <c r="R59" s="886"/>
      <c r="S59" s="9"/>
    </row>
    <row r="60" spans="1:23">
      <c r="A60" s="350"/>
      <c r="B60" s="318"/>
      <c r="C60" s="1570"/>
      <c r="D60" s="1570"/>
      <c r="E60" s="1570"/>
      <c r="F60" s="1570"/>
      <c r="G60" s="1570"/>
      <c r="H60" s="1570"/>
      <c r="I60" s="1570"/>
      <c r="J60" s="1570"/>
      <c r="K60" s="1570"/>
      <c r="L60" s="1570"/>
      <c r="M60" s="1570"/>
      <c r="N60" s="1570"/>
      <c r="O60" s="1570"/>
      <c r="P60" s="1570"/>
      <c r="Q60" s="318"/>
      <c r="R60" s="886"/>
      <c r="S60" s="9"/>
    </row>
    <row r="61" spans="1:23">
      <c r="A61" s="350"/>
      <c r="B61" s="318"/>
      <c r="C61" s="1570"/>
      <c r="D61" s="1570"/>
      <c r="E61" s="1570"/>
      <c r="F61" s="1570"/>
      <c r="G61" s="1570"/>
      <c r="H61" s="1570"/>
      <c r="I61" s="1570"/>
      <c r="J61" s="1570"/>
      <c r="K61" s="1570"/>
      <c r="L61" s="1570"/>
      <c r="M61" s="1570"/>
      <c r="N61" s="1570"/>
      <c r="O61" s="1570"/>
      <c r="P61" s="1570"/>
      <c r="Q61" s="318"/>
      <c r="R61" s="886"/>
      <c r="S61" s="9"/>
    </row>
    <row r="62" spans="1:23">
      <c r="A62" s="350"/>
      <c r="B62" s="318"/>
      <c r="C62" s="751"/>
      <c r="D62" s="751"/>
      <c r="E62" s="751"/>
      <c r="F62" s="751"/>
      <c r="G62" s="751"/>
      <c r="H62" s="886"/>
      <c r="I62" s="751"/>
      <c r="J62" s="751"/>
      <c r="K62" s="318"/>
      <c r="L62" s="318"/>
      <c r="M62" s="751"/>
      <c r="N62" s="751"/>
      <c r="O62" s="751"/>
      <c r="P62" s="751"/>
      <c r="Q62" s="318"/>
      <c r="R62" s="886"/>
      <c r="S62" s="903"/>
      <c r="W62" s="5" t="s">
        <v>405</v>
      </c>
    </row>
    <row r="63" spans="1:23">
      <c r="A63" s="350"/>
      <c r="B63" s="318"/>
      <c r="C63" s="751"/>
      <c r="D63" s="751"/>
      <c r="E63" s="751"/>
      <c r="F63" s="751"/>
      <c r="G63" s="751"/>
      <c r="H63" s="886"/>
      <c r="I63" s="751"/>
      <c r="J63" s="751"/>
      <c r="K63" s="318"/>
      <c r="L63" s="318"/>
      <c r="M63" s="751"/>
      <c r="N63" s="751"/>
      <c r="O63" s="751"/>
      <c r="P63" s="751"/>
      <c r="Q63" s="318"/>
      <c r="R63" s="886"/>
      <c r="S63" s="9"/>
    </row>
    <row r="64" spans="1:23">
      <c r="A64" s="350"/>
      <c r="B64" s="318"/>
      <c r="C64" s="751"/>
      <c r="D64" s="751"/>
      <c r="E64" s="751"/>
      <c r="F64" s="751"/>
      <c r="G64" s="751"/>
      <c r="H64" s="886"/>
      <c r="I64" s="751"/>
      <c r="J64" s="751"/>
      <c r="K64" s="318"/>
      <c r="L64" s="318"/>
      <c r="M64" s="751"/>
      <c r="N64" s="751"/>
      <c r="O64" s="751"/>
      <c r="P64" s="751"/>
      <c r="Q64" s="318"/>
      <c r="R64" s="886"/>
      <c r="S64" s="9"/>
    </row>
    <row r="65" spans="1:19">
      <c r="A65" s="350"/>
      <c r="B65" s="318"/>
      <c r="C65" s="751"/>
      <c r="D65" s="751"/>
      <c r="E65" s="751"/>
      <c r="F65" s="751"/>
      <c r="G65" s="751"/>
      <c r="H65" s="886"/>
      <c r="I65" s="751"/>
      <c r="J65" s="751"/>
      <c r="K65" s="318"/>
      <c r="L65" s="318"/>
      <c r="M65" s="751"/>
      <c r="N65" s="751"/>
      <c r="O65" s="751"/>
      <c r="P65" s="751"/>
      <c r="Q65" s="318"/>
      <c r="R65" s="886"/>
      <c r="S65" s="903"/>
    </row>
    <row r="66" spans="1:19">
      <c r="A66" s="350"/>
      <c r="B66" s="318"/>
      <c r="C66" s="751"/>
      <c r="D66" s="751"/>
      <c r="E66" s="751"/>
      <c r="F66" s="751"/>
      <c r="G66" s="751"/>
      <c r="H66" s="886"/>
      <c r="I66" s="751"/>
      <c r="J66" s="751"/>
      <c r="K66" s="318"/>
      <c r="L66" s="318"/>
      <c r="M66" s="751"/>
      <c r="N66" s="751"/>
      <c r="O66" s="751"/>
      <c r="P66" s="751"/>
      <c r="Q66" s="318"/>
      <c r="R66" s="886"/>
      <c r="S66" s="903"/>
    </row>
    <row r="67" spans="1:19">
      <c r="A67" s="350"/>
      <c r="B67" s="318"/>
      <c r="C67" s="751"/>
      <c r="D67" s="751"/>
      <c r="E67" s="751"/>
      <c r="F67" s="751"/>
      <c r="G67" s="751"/>
      <c r="H67" s="886"/>
      <c r="I67" s="751"/>
      <c r="J67" s="751"/>
      <c r="K67" s="318"/>
      <c r="L67" s="318"/>
      <c r="M67" s="751"/>
      <c r="N67" s="751"/>
      <c r="O67" s="751"/>
      <c r="P67" s="751"/>
      <c r="Q67" s="318"/>
      <c r="R67" s="886"/>
      <c r="S67" s="903"/>
    </row>
    <row r="68" spans="1:19">
      <c r="A68" s="350"/>
      <c r="B68" s="318"/>
      <c r="C68" s="751"/>
      <c r="D68" s="751"/>
      <c r="E68" s="751"/>
      <c r="F68" s="751"/>
      <c r="G68" s="751"/>
      <c r="H68" s="886"/>
      <c r="I68" s="751"/>
      <c r="J68" s="751"/>
      <c r="K68" s="318"/>
      <c r="L68" s="318"/>
      <c r="M68" s="751"/>
      <c r="N68" s="751"/>
      <c r="O68" s="1455" t="s">
        <v>556</v>
      </c>
      <c r="P68" s="1455"/>
      <c r="Q68" s="1646" t="s">
        <v>614</v>
      </c>
      <c r="R68" s="1647"/>
      <c r="S68" s="903"/>
    </row>
    <row r="69" spans="1:19" ht="13" thickBot="1">
      <c r="A69" s="1637" t="s">
        <v>606</v>
      </c>
      <c r="B69" s="1638"/>
      <c r="C69" s="1638"/>
      <c r="D69" s="1638"/>
      <c r="E69" s="1638"/>
      <c r="F69" s="1638"/>
      <c r="G69" s="20"/>
      <c r="H69" s="286" t="s">
        <v>570</v>
      </c>
      <c r="I69" s="20"/>
      <c r="J69" s="20"/>
      <c r="K69" s="1641" t="s">
        <v>571</v>
      </c>
      <c r="L69" s="1641"/>
      <c r="M69" s="1641"/>
      <c r="N69" s="20"/>
      <c r="O69" s="1642" t="s">
        <v>572</v>
      </c>
      <c r="P69" s="1642"/>
      <c r="Q69" s="1648" t="s">
        <v>615</v>
      </c>
      <c r="R69" s="1641"/>
      <c r="S69" s="900"/>
    </row>
    <row r="70" spans="1:19">
      <c r="S70" s="370">
        <v>11</v>
      </c>
    </row>
  </sheetData>
  <sheetProtection password="CCB1" sheet="1" objects="1" scenarios="1"/>
  <mergeCells count="23">
    <mergeCell ref="A47:I47"/>
    <mergeCell ref="A69:F69"/>
    <mergeCell ref="M53:Q53"/>
    <mergeCell ref="K69:M69"/>
    <mergeCell ref="O68:P68"/>
    <mergeCell ref="O69:P69"/>
    <mergeCell ref="C60:P60"/>
    <mergeCell ref="C61:P61"/>
    <mergeCell ref="A50:S50"/>
    <mergeCell ref="Q68:R68"/>
    <mergeCell ref="Q69:R69"/>
    <mergeCell ref="A6:S6"/>
    <mergeCell ref="K8:S8"/>
    <mergeCell ref="A8:I8"/>
    <mergeCell ref="A12:I12"/>
    <mergeCell ref="A36:I36"/>
    <mergeCell ref="K29:S29"/>
    <mergeCell ref="K32:S32"/>
    <mergeCell ref="A33:G33"/>
    <mergeCell ref="A29:I29"/>
    <mergeCell ref="A31:I31"/>
    <mergeCell ref="A27:I27"/>
    <mergeCell ref="A35:G35"/>
  </mergeCells>
  <phoneticPr fontId="11" type="noConversion"/>
  <printOptions horizontalCentered="1"/>
  <pageMargins left="0.25" right="0.26" top="0.25" bottom="0.25" header="0.16" footer="0.5"/>
  <pageSetup scale="78" orientation="portrait" horizontalDpi="4294967294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39997558519241921"/>
    <pageSetUpPr fitToPage="1"/>
  </sheetPr>
  <dimension ref="A2:X74"/>
  <sheetViews>
    <sheetView zoomScale="85" zoomScaleNormal="85" zoomScalePageLayoutView="85" workbookViewId="0">
      <selection activeCell="U42" sqref="U42"/>
    </sheetView>
  </sheetViews>
  <sheetFormatPr baseColWidth="10" defaultColWidth="8.83203125" defaultRowHeight="12" x14ac:dyDescent="0"/>
  <cols>
    <col min="1" max="1" width="8.5" customWidth="1"/>
    <col min="2" max="2" width="13.83203125" customWidth="1"/>
    <col min="3" max="3" width="22.5" style="513" bestFit="1" customWidth="1"/>
    <col min="4" max="4" width="12.6640625" bestFit="1" customWidth="1"/>
    <col min="5" max="5" width="5" bestFit="1" customWidth="1"/>
    <col min="6" max="6" width="5.83203125" bestFit="1" customWidth="1"/>
    <col min="7" max="7" width="7" bestFit="1" customWidth="1"/>
    <col min="8" max="8" width="6.5" customWidth="1"/>
    <col min="9" max="9" width="6" bestFit="1" customWidth="1"/>
    <col min="10" max="10" width="8.1640625" customWidth="1"/>
    <col min="18" max="18" width="5.5" customWidth="1"/>
  </cols>
  <sheetData>
    <row r="2" spans="1:24" ht="30" customHeight="1">
      <c r="A2" s="1678" t="s">
        <v>439</v>
      </c>
      <c r="B2" s="1678"/>
      <c r="C2" s="1678"/>
      <c r="D2" s="1678"/>
      <c r="E2" s="1678"/>
      <c r="F2" s="1678"/>
      <c r="G2" s="1678"/>
      <c r="H2" s="1678"/>
      <c r="I2" s="1678"/>
      <c r="J2" s="1678"/>
      <c r="K2" s="1678"/>
      <c r="L2" s="1678"/>
      <c r="M2" s="1678"/>
      <c r="N2" s="1678"/>
      <c r="O2" s="1678"/>
      <c r="P2" s="1678"/>
      <c r="Q2" s="1678"/>
      <c r="R2" s="1678"/>
    </row>
    <row r="3" spans="1:24" ht="24" customHeight="1">
      <c r="A3" s="1679" t="s">
        <v>436</v>
      </c>
      <c r="B3" s="1679"/>
      <c r="C3" s="1679"/>
      <c r="D3" s="1679"/>
      <c r="E3" s="1679"/>
      <c r="F3" s="1679"/>
      <c r="G3" s="1679"/>
      <c r="H3" s="1679"/>
      <c r="I3" s="1679"/>
      <c r="J3" s="1679"/>
      <c r="K3" s="1679"/>
      <c r="L3" s="1679"/>
      <c r="M3" s="1679"/>
      <c r="N3" s="1679"/>
      <c r="O3" s="1679"/>
      <c r="P3" s="1679"/>
      <c r="Q3" s="1679"/>
      <c r="R3" s="1679"/>
      <c r="T3" s="558"/>
    </row>
    <row r="4" spans="1:24" ht="23.25" customHeight="1">
      <c r="A4" s="1679" t="s">
        <v>437</v>
      </c>
      <c r="B4" s="1679"/>
      <c r="C4" s="1679"/>
      <c r="D4" s="1679"/>
      <c r="E4" s="1679"/>
      <c r="F4" s="1679"/>
      <c r="G4" s="1679"/>
      <c r="H4" s="1679"/>
      <c r="I4" s="1679"/>
      <c r="J4" s="1679"/>
      <c r="K4" s="1679"/>
      <c r="L4" s="1679"/>
      <c r="M4" s="1679"/>
      <c r="N4" s="1679"/>
      <c r="O4" s="1679"/>
      <c r="P4" s="1679"/>
      <c r="Q4" s="1679"/>
      <c r="R4" s="1679"/>
      <c r="S4" s="550"/>
    </row>
    <row r="5" spans="1:24" ht="13" thickBot="1">
      <c r="A5" s="1688"/>
      <c r="B5" s="1688"/>
      <c r="C5" s="1688"/>
      <c r="D5" s="1688"/>
      <c r="E5" s="1688"/>
      <c r="F5" s="1688"/>
      <c r="G5" s="1688"/>
      <c r="H5" s="1688"/>
      <c r="I5" s="1688"/>
      <c r="J5" s="1688"/>
      <c r="K5" s="537"/>
      <c r="L5" s="537"/>
      <c r="M5" s="537"/>
      <c r="N5" s="537"/>
      <c r="O5" s="537"/>
    </row>
    <row r="6" spans="1:24" ht="18" thickBot="1">
      <c r="A6" s="1663" t="s">
        <v>429</v>
      </c>
      <c r="B6" s="1664"/>
      <c r="C6" s="1664"/>
      <c r="D6" s="1664"/>
      <c r="E6" s="1664"/>
      <c r="F6" s="1664"/>
      <c r="G6" s="1664"/>
      <c r="H6" s="1664"/>
      <c r="I6" s="1664"/>
      <c r="J6" s="1665"/>
      <c r="K6" s="547"/>
      <c r="L6" s="548"/>
      <c r="M6" s="548"/>
      <c r="N6" s="548"/>
      <c r="O6" s="548"/>
      <c r="P6" s="548"/>
      <c r="Q6" s="548"/>
      <c r="R6" s="549"/>
    </row>
    <row r="7" spans="1:24" ht="16" thickBot="1">
      <c r="A7" s="1689" t="s">
        <v>282</v>
      </c>
      <c r="B7" s="1690"/>
      <c r="C7" s="1690"/>
      <c r="D7" s="1690"/>
      <c r="E7" s="1690"/>
      <c r="F7" s="1690"/>
      <c r="G7" s="1690"/>
      <c r="H7" s="1690"/>
      <c r="I7" s="1690"/>
      <c r="J7" s="1691"/>
      <c r="K7" s="542"/>
      <c r="L7" s="543"/>
      <c r="M7" s="543"/>
      <c r="N7" s="543"/>
      <c r="O7" s="543"/>
      <c r="P7" s="543"/>
      <c r="Q7" s="543"/>
      <c r="R7" s="544"/>
    </row>
    <row r="8" spans="1:24" ht="34">
      <c r="A8" s="515" t="s">
        <v>290</v>
      </c>
      <c r="B8" s="516" t="s">
        <v>307</v>
      </c>
      <c r="C8" s="538" t="s">
        <v>415</v>
      </c>
      <c r="D8" s="538" t="s">
        <v>6</v>
      </c>
      <c r="E8" s="516" t="s">
        <v>3</v>
      </c>
      <c r="F8" s="516" t="s">
        <v>291</v>
      </c>
      <c r="G8" s="516" t="s">
        <v>306</v>
      </c>
      <c r="H8" s="516" t="s">
        <v>292</v>
      </c>
      <c r="I8" s="516" t="s">
        <v>340</v>
      </c>
      <c r="J8" s="524" t="s">
        <v>337</v>
      </c>
      <c r="K8" s="542"/>
      <c r="L8" s="543"/>
      <c r="M8" s="543"/>
      <c r="N8" s="543"/>
      <c r="O8" s="543"/>
      <c r="P8" s="543"/>
      <c r="Q8" s="543"/>
      <c r="R8" s="544"/>
      <c r="V8" s="556"/>
      <c r="W8" s="555"/>
      <c r="X8" s="556"/>
    </row>
    <row r="9" spans="1:24" ht="12.75" customHeight="1">
      <c r="A9" s="586">
        <v>73540</v>
      </c>
      <c r="B9" s="587">
        <v>41468735400</v>
      </c>
      <c r="C9" s="588" t="s">
        <v>419</v>
      </c>
      <c r="D9" s="589" t="s">
        <v>420</v>
      </c>
      <c r="E9" s="590">
        <v>36</v>
      </c>
      <c r="F9" s="590">
        <v>6</v>
      </c>
      <c r="G9" s="591">
        <v>3.99</v>
      </c>
      <c r="H9" s="592">
        <v>1.25</v>
      </c>
      <c r="I9" s="593"/>
      <c r="J9" s="585">
        <f>I9*H9</f>
        <v>0</v>
      </c>
      <c r="K9" s="542"/>
      <c r="L9" s="543"/>
      <c r="M9" s="543"/>
      <c r="N9" s="543"/>
      <c r="O9" s="543"/>
      <c r="P9" s="543"/>
      <c r="Q9" s="543"/>
      <c r="R9" s="544"/>
      <c r="V9" s="537"/>
      <c r="W9" s="557"/>
      <c r="X9" s="537"/>
    </row>
    <row r="10" spans="1:24" ht="12.75" customHeight="1">
      <c r="A10" s="586">
        <v>73550</v>
      </c>
      <c r="B10" s="587">
        <v>41468735509</v>
      </c>
      <c r="C10" s="588" t="s">
        <v>419</v>
      </c>
      <c r="D10" s="589" t="s">
        <v>420</v>
      </c>
      <c r="E10" s="590">
        <v>45</v>
      </c>
      <c r="F10" s="590">
        <v>6</v>
      </c>
      <c r="G10" s="591">
        <v>3.99</v>
      </c>
      <c r="H10" s="592">
        <v>1.25</v>
      </c>
      <c r="I10" s="593"/>
      <c r="J10" s="585">
        <f t="shared" ref="J10:J35" si="0">I10*H10</f>
        <v>0</v>
      </c>
      <c r="K10" s="542"/>
      <c r="L10" s="543"/>
      <c r="M10" s="543"/>
      <c r="N10" s="543"/>
      <c r="O10" s="543"/>
      <c r="P10" s="543"/>
      <c r="Q10" s="543"/>
      <c r="R10" s="544"/>
      <c r="V10" s="537"/>
      <c r="W10" s="557"/>
      <c r="X10" s="537"/>
    </row>
    <row r="11" spans="1:24" ht="12.75" customHeight="1">
      <c r="A11" s="636">
        <v>73581</v>
      </c>
      <c r="B11" s="600">
        <v>41468735813</v>
      </c>
      <c r="C11" s="588" t="s">
        <v>419</v>
      </c>
      <c r="D11" s="589" t="s">
        <v>420</v>
      </c>
      <c r="E11" s="590">
        <v>54</v>
      </c>
      <c r="F11" s="590">
        <v>6</v>
      </c>
      <c r="G11" s="591">
        <v>3.99</v>
      </c>
      <c r="H11" s="592">
        <v>1.25</v>
      </c>
      <c r="I11" s="594"/>
      <c r="J11" s="585">
        <f t="shared" si="0"/>
        <v>0</v>
      </c>
      <c r="K11" s="542"/>
      <c r="L11" s="543"/>
      <c r="M11" s="543"/>
      <c r="N11" s="543"/>
      <c r="O11" s="543"/>
      <c r="P11" s="543"/>
      <c r="Q11" s="543"/>
      <c r="R11" s="544"/>
      <c r="V11" s="537"/>
      <c r="W11" s="557"/>
      <c r="X11" s="537"/>
    </row>
    <row r="12" spans="1:24">
      <c r="A12" s="586">
        <v>73541</v>
      </c>
      <c r="B12" s="587">
        <v>41468735417</v>
      </c>
      <c r="C12" s="588" t="s">
        <v>419</v>
      </c>
      <c r="D12" s="589" t="s">
        <v>421</v>
      </c>
      <c r="E12" s="590">
        <v>36</v>
      </c>
      <c r="F12" s="590">
        <v>6</v>
      </c>
      <c r="G12" s="591">
        <v>3.99</v>
      </c>
      <c r="H12" s="592">
        <v>1.25</v>
      </c>
      <c r="I12" s="593"/>
      <c r="J12" s="585">
        <f t="shared" si="0"/>
        <v>0</v>
      </c>
      <c r="K12" s="542"/>
      <c r="L12" s="543"/>
      <c r="M12" s="543"/>
      <c r="N12" s="543"/>
      <c r="O12" s="543"/>
      <c r="P12" s="543"/>
      <c r="Q12" s="543"/>
      <c r="R12" s="544"/>
    </row>
    <row r="13" spans="1:24">
      <c r="A13" s="586">
        <v>73551</v>
      </c>
      <c r="B13" s="587">
        <v>41468735516</v>
      </c>
      <c r="C13" s="588" t="s">
        <v>419</v>
      </c>
      <c r="D13" s="589" t="s">
        <v>421</v>
      </c>
      <c r="E13" s="590">
        <v>45</v>
      </c>
      <c r="F13" s="590">
        <v>6</v>
      </c>
      <c r="G13" s="591">
        <v>3.99</v>
      </c>
      <c r="H13" s="592">
        <v>1.25</v>
      </c>
      <c r="I13" s="593"/>
      <c r="J13" s="585">
        <f t="shared" si="0"/>
        <v>0</v>
      </c>
      <c r="K13" s="542"/>
      <c r="L13" s="543"/>
      <c r="M13" s="543"/>
      <c r="N13" s="543"/>
      <c r="O13" s="543"/>
      <c r="P13" s="543"/>
      <c r="Q13" s="543"/>
      <c r="R13" s="544"/>
    </row>
    <row r="14" spans="1:24">
      <c r="A14" s="586">
        <v>73582</v>
      </c>
      <c r="B14" s="587">
        <v>41468735820</v>
      </c>
      <c r="C14" s="588" t="s">
        <v>419</v>
      </c>
      <c r="D14" s="589" t="s">
        <v>421</v>
      </c>
      <c r="E14" s="590">
        <v>54</v>
      </c>
      <c r="F14" s="590">
        <v>6</v>
      </c>
      <c r="G14" s="591">
        <v>3.99</v>
      </c>
      <c r="H14" s="592">
        <v>1.25</v>
      </c>
      <c r="I14" s="593"/>
      <c r="J14" s="585">
        <f t="shared" ref="J14" si="1">I14*H14</f>
        <v>0</v>
      </c>
      <c r="K14" s="542"/>
      <c r="L14" s="543"/>
      <c r="M14" s="543"/>
      <c r="N14" s="543"/>
      <c r="O14" s="543"/>
      <c r="P14" s="543"/>
      <c r="Q14" s="543"/>
      <c r="R14" s="544"/>
    </row>
    <row r="15" spans="1:24">
      <c r="A15" s="586">
        <v>73542</v>
      </c>
      <c r="B15" s="587">
        <v>41468735424</v>
      </c>
      <c r="C15" s="588" t="s">
        <v>417</v>
      </c>
      <c r="D15" s="589" t="s">
        <v>12</v>
      </c>
      <c r="E15" s="590">
        <v>36</v>
      </c>
      <c r="F15" s="590">
        <v>6</v>
      </c>
      <c r="G15" s="591">
        <v>2</v>
      </c>
      <c r="H15" s="592">
        <v>0.6</v>
      </c>
      <c r="I15" s="593"/>
      <c r="J15" s="585">
        <f t="shared" si="0"/>
        <v>0</v>
      </c>
      <c r="K15" s="542"/>
      <c r="L15" s="543"/>
      <c r="M15" s="543"/>
      <c r="N15" s="543"/>
      <c r="O15" s="543"/>
      <c r="P15" s="543"/>
      <c r="Q15" s="543"/>
      <c r="R15" s="544"/>
    </row>
    <row r="16" spans="1:24">
      <c r="A16" s="586">
        <v>73552</v>
      </c>
      <c r="B16" s="587">
        <v>41468735523</v>
      </c>
      <c r="C16" s="588" t="s">
        <v>417</v>
      </c>
      <c r="D16" s="589" t="s">
        <v>12</v>
      </c>
      <c r="E16" s="590">
        <v>45</v>
      </c>
      <c r="F16" s="590">
        <v>6</v>
      </c>
      <c r="G16" s="591">
        <v>2</v>
      </c>
      <c r="H16" s="592">
        <v>0.6</v>
      </c>
      <c r="I16" s="593"/>
      <c r="J16" s="585">
        <f t="shared" si="0"/>
        <v>0</v>
      </c>
      <c r="K16" s="542"/>
      <c r="L16" s="543"/>
      <c r="M16" s="543"/>
      <c r="N16" s="543"/>
      <c r="O16" s="543"/>
      <c r="P16" s="543"/>
      <c r="Q16" s="543"/>
      <c r="R16" s="544"/>
    </row>
    <row r="17" spans="1:18">
      <c r="A17" s="636">
        <v>48728</v>
      </c>
      <c r="B17" s="587">
        <v>41468487286</v>
      </c>
      <c r="C17" s="595" t="s">
        <v>417</v>
      </c>
      <c r="D17" s="589" t="s">
        <v>12</v>
      </c>
      <c r="E17" s="596">
        <v>54</v>
      </c>
      <c r="F17" s="590">
        <v>6</v>
      </c>
      <c r="G17" s="591">
        <v>2</v>
      </c>
      <c r="H17" s="592">
        <v>0.6</v>
      </c>
      <c r="I17" s="593"/>
      <c r="J17" s="585">
        <f t="shared" si="0"/>
        <v>0</v>
      </c>
      <c r="K17" s="542"/>
      <c r="L17" s="543"/>
      <c r="M17" s="543"/>
      <c r="N17" s="543"/>
      <c r="O17" s="543"/>
      <c r="P17" s="543"/>
      <c r="Q17" s="543"/>
      <c r="R17" s="544"/>
    </row>
    <row r="18" spans="1:18">
      <c r="A18" s="636">
        <v>48812</v>
      </c>
      <c r="B18" s="587">
        <v>41468488122</v>
      </c>
      <c r="C18" s="595" t="s">
        <v>417</v>
      </c>
      <c r="D18" s="589" t="s">
        <v>12</v>
      </c>
      <c r="E18" s="596">
        <v>63</v>
      </c>
      <c r="F18" s="590">
        <v>6</v>
      </c>
      <c r="G18" s="591">
        <v>2</v>
      </c>
      <c r="H18" s="592">
        <v>0.6</v>
      </c>
      <c r="I18" s="593"/>
      <c r="J18" s="585">
        <f t="shared" si="0"/>
        <v>0</v>
      </c>
      <c r="K18" s="542"/>
      <c r="L18" s="543"/>
      <c r="M18" s="543"/>
      <c r="N18" s="543"/>
      <c r="O18" s="543"/>
      <c r="P18" s="543"/>
      <c r="Q18" s="543"/>
      <c r="R18" s="544"/>
    </row>
    <row r="19" spans="1:18">
      <c r="A19" s="586">
        <v>73545</v>
      </c>
      <c r="B19" s="587">
        <v>41468735455</v>
      </c>
      <c r="C19" s="588" t="s">
        <v>417</v>
      </c>
      <c r="D19" s="589" t="s">
        <v>47</v>
      </c>
      <c r="E19" s="590">
        <v>36</v>
      </c>
      <c r="F19" s="590">
        <v>6</v>
      </c>
      <c r="G19" s="591">
        <v>2</v>
      </c>
      <c r="H19" s="592">
        <v>0.6</v>
      </c>
      <c r="I19" s="593"/>
      <c r="J19" s="585">
        <f t="shared" si="0"/>
        <v>0</v>
      </c>
      <c r="K19" s="542"/>
      <c r="L19" s="543"/>
      <c r="M19" s="543"/>
      <c r="N19" s="543"/>
      <c r="O19" s="543"/>
      <c r="P19" s="543"/>
      <c r="Q19" s="543"/>
      <c r="R19" s="544"/>
    </row>
    <row r="20" spans="1:18">
      <c r="A20" s="597">
        <v>73555</v>
      </c>
      <c r="B20" s="587">
        <v>41468735554</v>
      </c>
      <c r="C20" s="588" t="s">
        <v>417</v>
      </c>
      <c r="D20" s="589" t="s">
        <v>47</v>
      </c>
      <c r="E20" s="598">
        <v>45</v>
      </c>
      <c r="F20" s="598">
        <v>6</v>
      </c>
      <c r="G20" s="591">
        <v>2</v>
      </c>
      <c r="H20" s="592">
        <v>0.6</v>
      </c>
      <c r="I20" s="599"/>
      <c r="J20" s="585">
        <f t="shared" si="0"/>
        <v>0</v>
      </c>
      <c r="K20" s="542"/>
      <c r="L20" s="543"/>
      <c r="M20" s="543"/>
      <c r="N20" s="543"/>
      <c r="O20" s="543"/>
      <c r="P20" s="543"/>
      <c r="Q20" s="543"/>
      <c r="R20" s="544"/>
    </row>
    <row r="21" spans="1:18">
      <c r="A21" s="636">
        <v>48747</v>
      </c>
      <c r="B21" s="600">
        <v>41468487477</v>
      </c>
      <c r="C21" s="588" t="s">
        <v>417</v>
      </c>
      <c r="D21" s="589" t="s">
        <v>47</v>
      </c>
      <c r="E21" s="598">
        <v>54</v>
      </c>
      <c r="F21" s="598">
        <v>6</v>
      </c>
      <c r="G21" s="591">
        <v>2</v>
      </c>
      <c r="H21" s="592">
        <v>0.6</v>
      </c>
      <c r="I21" s="599"/>
      <c r="J21" s="585">
        <f t="shared" si="0"/>
        <v>0</v>
      </c>
      <c r="K21" s="542"/>
      <c r="L21" s="543"/>
      <c r="M21" s="543"/>
      <c r="N21" s="543"/>
      <c r="O21" s="543"/>
      <c r="P21" s="543"/>
      <c r="Q21" s="543"/>
      <c r="R21" s="544"/>
    </row>
    <row r="22" spans="1:18">
      <c r="A22" s="636">
        <v>48751</v>
      </c>
      <c r="B22" s="600">
        <v>41468487514</v>
      </c>
      <c r="C22" s="588" t="s">
        <v>417</v>
      </c>
      <c r="D22" s="589" t="s">
        <v>47</v>
      </c>
      <c r="E22" s="598">
        <v>63</v>
      </c>
      <c r="F22" s="598">
        <v>6</v>
      </c>
      <c r="G22" s="591">
        <v>2</v>
      </c>
      <c r="H22" s="592">
        <v>0.6</v>
      </c>
      <c r="I22" s="599"/>
      <c r="J22" s="585">
        <f t="shared" si="0"/>
        <v>0</v>
      </c>
      <c r="K22" s="542"/>
      <c r="L22" s="543"/>
      <c r="M22" s="543"/>
      <c r="N22" s="543"/>
      <c r="O22" s="543"/>
      <c r="P22" s="543"/>
      <c r="Q22" s="543"/>
      <c r="R22" s="544"/>
    </row>
    <row r="23" spans="1:18">
      <c r="A23" s="597">
        <v>73543</v>
      </c>
      <c r="B23" s="587">
        <v>41468735431</v>
      </c>
      <c r="C23" s="588" t="s">
        <v>416</v>
      </c>
      <c r="D23" s="601" t="s">
        <v>12</v>
      </c>
      <c r="E23" s="598">
        <v>36</v>
      </c>
      <c r="F23" s="598">
        <v>6</v>
      </c>
      <c r="G23" s="591">
        <v>3.99</v>
      </c>
      <c r="H23" s="592">
        <v>1</v>
      </c>
      <c r="I23" s="599"/>
      <c r="J23" s="585">
        <f t="shared" si="0"/>
        <v>0</v>
      </c>
      <c r="K23" s="542"/>
      <c r="L23" s="543"/>
      <c r="M23" s="543"/>
      <c r="N23" s="543"/>
      <c r="O23" s="543"/>
      <c r="P23" s="543"/>
      <c r="Q23" s="543"/>
      <c r="R23" s="544"/>
    </row>
    <row r="24" spans="1:18">
      <c r="A24" s="597">
        <v>73553</v>
      </c>
      <c r="B24" s="587">
        <v>41468735530</v>
      </c>
      <c r="C24" s="588" t="s">
        <v>416</v>
      </c>
      <c r="D24" s="601" t="s">
        <v>12</v>
      </c>
      <c r="E24" s="598">
        <v>45</v>
      </c>
      <c r="F24" s="598">
        <v>6</v>
      </c>
      <c r="G24" s="591">
        <v>3.99</v>
      </c>
      <c r="H24" s="592">
        <v>1</v>
      </c>
      <c r="I24" s="599"/>
      <c r="J24" s="585">
        <f t="shared" si="0"/>
        <v>0</v>
      </c>
      <c r="K24" s="542"/>
      <c r="L24" s="543"/>
      <c r="M24" s="543"/>
      <c r="N24" s="543"/>
      <c r="O24" s="543"/>
      <c r="P24" s="543"/>
      <c r="Q24" s="543"/>
      <c r="R24" s="544"/>
    </row>
    <row r="25" spans="1:18">
      <c r="A25" s="597">
        <v>40547</v>
      </c>
      <c r="B25" s="587">
        <v>41468405471</v>
      </c>
      <c r="C25" s="588" t="s">
        <v>416</v>
      </c>
      <c r="D25" s="601" t="s">
        <v>12</v>
      </c>
      <c r="E25" s="598">
        <v>54</v>
      </c>
      <c r="F25" s="598">
        <v>6</v>
      </c>
      <c r="G25" s="591">
        <v>3.99</v>
      </c>
      <c r="H25" s="592">
        <v>1</v>
      </c>
      <c r="I25" s="599"/>
      <c r="J25" s="585">
        <f t="shared" si="0"/>
        <v>0</v>
      </c>
      <c r="K25" s="542"/>
      <c r="L25" s="543"/>
      <c r="M25" s="543"/>
      <c r="N25" s="543"/>
      <c r="O25" s="543"/>
      <c r="P25" s="543"/>
      <c r="Q25" s="543"/>
      <c r="R25" s="544"/>
    </row>
    <row r="26" spans="1:18">
      <c r="A26" s="597">
        <v>40637</v>
      </c>
      <c r="B26" s="587">
        <v>41468406379</v>
      </c>
      <c r="C26" s="588" t="s">
        <v>416</v>
      </c>
      <c r="D26" s="601" t="s">
        <v>12</v>
      </c>
      <c r="E26" s="598">
        <v>63</v>
      </c>
      <c r="F26" s="598">
        <v>6</v>
      </c>
      <c r="G26" s="591">
        <v>3.99</v>
      </c>
      <c r="H26" s="592">
        <v>1</v>
      </c>
      <c r="I26" s="599"/>
      <c r="J26" s="585">
        <f t="shared" si="0"/>
        <v>0</v>
      </c>
      <c r="K26" s="542"/>
      <c r="L26" s="543"/>
      <c r="M26" s="543"/>
      <c r="N26" s="543"/>
      <c r="O26" s="543"/>
      <c r="P26" s="543"/>
      <c r="Q26" s="543"/>
      <c r="R26" s="544"/>
    </row>
    <row r="27" spans="1:18">
      <c r="A27" s="597">
        <v>73544</v>
      </c>
      <c r="B27" s="587">
        <v>41468735448</v>
      </c>
      <c r="C27" s="588" t="s">
        <v>418</v>
      </c>
      <c r="D27" s="601" t="s">
        <v>12</v>
      </c>
      <c r="E27" s="598">
        <v>36</v>
      </c>
      <c r="F27" s="598">
        <v>6</v>
      </c>
      <c r="G27" s="591">
        <v>2.99</v>
      </c>
      <c r="H27" s="592">
        <v>0.85</v>
      </c>
      <c r="I27" s="599"/>
      <c r="J27" s="585">
        <f t="shared" si="0"/>
        <v>0</v>
      </c>
      <c r="K27" s="542"/>
      <c r="L27" s="543"/>
      <c r="M27" s="543"/>
      <c r="N27" s="543"/>
      <c r="O27" s="543"/>
      <c r="P27" s="543"/>
      <c r="Q27" s="543"/>
      <c r="R27" s="544"/>
    </row>
    <row r="28" spans="1:18">
      <c r="A28" s="597">
        <v>73556</v>
      </c>
      <c r="B28" s="587">
        <v>41468735561</v>
      </c>
      <c r="C28" s="588" t="s">
        <v>418</v>
      </c>
      <c r="D28" s="601" t="s">
        <v>12</v>
      </c>
      <c r="E28" s="598">
        <v>45</v>
      </c>
      <c r="F28" s="598">
        <v>6</v>
      </c>
      <c r="G28" s="591">
        <v>2.99</v>
      </c>
      <c r="H28" s="592">
        <v>0.85</v>
      </c>
      <c r="I28" s="599"/>
      <c r="J28" s="585">
        <f t="shared" si="0"/>
        <v>0</v>
      </c>
      <c r="K28" s="542"/>
      <c r="L28" s="543"/>
      <c r="M28" s="543"/>
      <c r="N28" s="543"/>
      <c r="O28" s="543"/>
      <c r="P28" s="543"/>
      <c r="Q28" s="543"/>
      <c r="R28" s="544"/>
    </row>
    <row r="29" spans="1:18">
      <c r="A29" s="597">
        <v>31512</v>
      </c>
      <c r="B29" s="587">
        <v>41468315121</v>
      </c>
      <c r="C29" s="588" t="s">
        <v>418</v>
      </c>
      <c r="D29" s="601" t="s">
        <v>12</v>
      </c>
      <c r="E29" s="598">
        <v>54</v>
      </c>
      <c r="F29" s="598">
        <v>6</v>
      </c>
      <c r="G29" s="591">
        <v>2.99</v>
      </c>
      <c r="H29" s="592">
        <v>0.85</v>
      </c>
      <c r="I29" s="599"/>
      <c r="J29" s="585">
        <f t="shared" si="0"/>
        <v>0</v>
      </c>
      <c r="K29" s="542"/>
      <c r="L29" s="543"/>
      <c r="M29" s="543"/>
      <c r="N29" s="543"/>
      <c r="O29" s="543"/>
      <c r="P29" s="543"/>
      <c r="Q29" s="543"/>
      <c r="R29" s="544"/>
    </row>
    <row r="30" spans="1:18">
      <c r="A30" s="597">
        <v>31864</v>
      </c>
      <c r="B30" s="587">
        <v>41468318641</v>
      </c>
      <c r="C30" s="588" t="s">
        <v>418</v>
      </c>
      <c r="D30" s="601" t="s">
        <v>12</v>
      </c>
      <c r="E30" s="598">
        <v>63</v>
      </c>
      <c r="F30" s="598">
        <v>6</v>
      </c>
      <c r="G30" s="591">
        <v>2.99</v>
      </c>
      <c r="H30" s="592">
        <v>0.85</v>
      </c>
      <c r="I30" s="599"/>
      <c r="J30" s="585">
        <f t="shared" si="0"/>
        <v>0</v>
      </c>
      <c r="K30" s="542"/>
      <c r="L30" s="543"/>
      <c r="M30" s="543"/>
      <c r="N30" s="543"/>
      <c r="O30" s="543"/>
      <c r="P30" s="543"/>
      <c r="Q30" s="543"/>
      <c r="R30" s="544"/>
    </row>
    <row r="31" spans="1:18">
      <c r="A31" s="597">
        <v>73546</v>
      </c>
      <c r="B31" s="587">
        <v>41468735462</v>
      </c>
      <c r="C31" s="588" t="s">
        <v>418</v>
      </c>
      <c r="D31" s="601" t="s">
        <v>47</v>
      </c>
      <c r="E31" s="598">
        <v>36</v>
      </c>
      <c r="F31" s="598">
        <v>6</v>
      </c>
      <c r="G31" s="591">
        <v>2.99</v>
      </c>
      <c r="H31" s="592">
        <v>0.85</v>
      </c>
      <c r="I31" s="599"/>
      <c r="J31" s="585">
        <f t="shared" si="0"/>
        <v>0</v>
      </c>
      <c r="K31" s="542"/>
      <c r="L31" s="543"/>
      <c r="M31" s="543"/>
      <c r="N31" s="543"/>
      <c r="O31" s="543"/>
      <c r="P31" s="543"/>
      <c r="Q31" s="543"/>
      <c r="R31" s="544"/>
    </row>
    <row r="32" spans="1:18">
      <c r="A32" s="602">
        <v>73554</v>
      </c>
      <c r="B32" s="581">
        <v>41468735547</v>
      </c>
      <c r="C32" s="582" t="s">
        <v>418</v>
      </c>
      <c r="D32" s="603" t="s">
        <v>47</v>
      </c>
      <c r="E32" s="604">
        <v>45</v>
      </c>
      <c r="F32" s="604">
        <v>6</v>
      </c>
      <c r="G32" s="583">
        <v>2.99</v>
      </c>
      <c r="H32" s="605">
        <v>0.85</v>
      </c>
      <c r="I32" s="606"/>
      <c r="J32" s="585">
        <f t="shared" si="0"/>
        <v>0</v>
      </c>
      <c r="K32" s="542"/>
      <c r="L32" s="543"/>
      <c r="M32" s="543"/>
      <c r="N32" s="543"/>
      <c r="O32" s="543"/>
      <c r="P32" s="543"/>
      <c r="Q32" s="543"/>
      <c r="R32" s="544"/>
    </row>
    <row r="33" spans="1:18">
      <c r="A33" s="602">
        <v>31849</v>
      </c>
      <c r="B33" s="581">
        <v>41468318498</v>
      </c>
      <c r="C33" s="582" t="s">
        <v>418</v>
      </c>
      <c r="D33" s="603" t="s">
        <v>47</v>
      </c>
      <c r="E33" s="604">
        <v>54</v>
      </c>
      <c r="F33" s="604">
        <v>6</v>
      </c>
      <c r="G33" s="583">
        <v>2.99</v>
      </c>
      <c r="H33" s="605">
        <v>0.85</v>
      </c>
      <c r="I33" s="606"/>
      <c r="J33" s="585">
        <f t="shared" si="0"/>
        <v>0</v>
      </c>
      <c r="K33" s="542"/>
      <c r="L33" s="543"/>
      <c r="M33" s="543"/>
      <c r="N33" s="543"/>
      <c r="O33" s="543"/>
      <c r="P33" s="543"/>
      <c r="Q33" s="543"/>
      <c r="R33" s="544"/>
    </row>
    <row r="34" spans="1:18">
      <c r="A34" s="602">
        <v>31867</v>
      </c>
      <c r="B34" s="581">
        <v>41468318672</v>
      </c>
      <c r="C34" s="582" t="s">
        <v>418</v>
      </c>
      <c r="D34" s="603" t="s">
        <v>47</v>
      </c>
      <c r="E34" s="604">
        <v>63</v>
      </c>
      <c r="F34" s="604">
        <v>6</v>
      </c>
      <c r="G34" s="583">
        <v>2.99</v>
      </c>
      <c r="H34" s="605">
        <v>0.85</v>
      </c>
      <c r="I34" s="606"/>
      <c r="J34" s="585">
        <f t="shared" si="0"/>
        <v>0</v>
      </c>
      <c r="K34" s="542"/>
      <c r="L34" s="543"/>
      <c r="M34" s="543"/>
      <c r="N34" s="543"/>
      <c r="O34" s="543"/>
      <c r="P34" s="543"/>
      <c r="Q34" s="543"/>
      <c r="R34" s="544"/>
    </row>
    <row r="35" spans="1:18" ht="13" thickBot="1">
      <c r="A35" s="602">
        <v>31867</v>
      </c>
      <c r="B35" s="581">
        <v>41468318672</v>
      </c>
      <c r="C35" s="582" t="s">
        <v>418</v>
      </c>
      <c r="D35" s="603" t="s">
        <v>47</v>
      </c>
      <c r="E35" s="604">
        <v>63</v>
      </c>
      <c r="F35" s="604">
        <v>6</v>
      </c>
      <c r="G35" s="583">
        <v>2.99</v>
      </c>
      <c r="H35" s="605">
        <v>0.85</v>
      </c>
      <c r="I35" s="606"/>
      <c r="J35" s="585">
        <f t="shared" si="0"/>
        <v>0</v>
      </c>
      <c r="K35" s="542"/>
      <c r="L35" s="543"/>
      <c r="M35" s="543"/>
      <c r="N35" s="543"/>
      <c r="O35" s="543"/>
      <c r="P35" s="543"/>
      <c r="Q35" s="543"/>
      <c r="R35" s="544"/>
    </row>
    <row r="36" spans="1:18" ht="18" thickBot="1">
      <c r="A36" s="1663" t="s">
        <v>422</v>
      </c>
      <c r="B36" s="1664"/>
      <c r="C36" s="1664"/>
      <c r="D36" s="1664"/>
      <c r="E36" s="1664"/>
      <c r="F36" s="1664"/>
      <c r="G36" s="1664"/>
      <c r="H36" s="1664"/>
      <c r="I36" s="1664"/>
      <c r="J36" s="1665"/>
      <c r="K36" s="542"/>
      <c r="L36" s="543"/>
      <c r="M36" s="543"/>
      <c r="N36" s="543"/>
      <c r="O36" s="543"/>
      <c r="P36" s="543"/>
      <c r="Q36" s="543"/>
      <c r="R36" s="544"/>
    </row>
    <row r="37" spans="1:18">
      <c r="A37" s="1685" t="s">
        <v>423</v>
      </c>
      <c r="B37" s="1686"/>
      <c r="C37" s="1686"/>
      <c r="D37" s="1686"/>
      <c r="E37" s="1686"/>
      <c r="F37" s="1686"/>
      <c r="G37" s="1686"/>
      <c r="H37" s="1686"/>
      <c r="I37" s="1686"/>
      <c r="J37" s="1687"/>
      <c r="K37" s="542"/>
      <c r="L37" s="543"/>
      <c r="M37" s="543"/>
      <c r="N37" s="543"/>
      <c r="O37" s="543"/>
      <c r="P37" s="543"/>
      <c r="Q37" s="543"/>
      <c r="R37" s="544"/>
    </row>
    <row r="38" spans="1:18">
      <c r="A38" s="1660" t="s">
        <v>424</v>
      </c>
      <c r="B38" s="1661"/>
      <c r="C38" s="1661"/>
      <c r="D38" s="1661"/>
      <c r="E38" s="1661"/>
      <c r="F38" s="1661"/>
      <c r="G38" s="1661"/>
      <c r="H38" s="1661"/>
      <c r="I38" s="1661"/>
      <c r="J38" s="1662"/>
      <c r="K38" s="542"/>
      <c r="L38" s="543"/>
      <c r="M38" s="543"/>
      <c r="N38" s="1692"/>
      <c r="O38" s="1692"/>
      <c r="P38" s="1692"/>
      <c r="Q38" s="1692"/>
      <c r="R38" s="544"/>
    </row>
    <row r="39" spans="1:18">
      <c r="A39" s="1660" t="s">
        <v>425</v>
      </c>
      <c r="B39" s="1661"/>
      <c r="C39" s="1661"/>
      <c r="D39" s="1661"/>
      <c r="E39" s="1661"/>
      <c r="F39" s="1661"/>
      <c r="G39" s="1661"/>
      <c r="H39" s="1661"/>
      <c r="I39" s="1661"/>
      <c r="J39" s="1662"/>
      <c r="K39" s="542"/>
      <c r="L39" s="543"/>
      <c r="M39" s="543"/>
      <c r="N39" s="1666"/>
      <c r="O39" s="1666"/>
      <c r="P39" s="1666"/>
      <c r="Q39" s="1666"/>
      <c r="R39" s="544"/>
    </row>
    <row r="40" spans="1:18">
      <c r="A40" s="1657" t="s">
        <v>426</v>
      </c>
      <c r="B40" s="1658"/>
      <c r="C40" s="1658"/>
      <c r="D40" s="1658"/>
      <c r="E40" s="1658"/>
      <c r="F40" s="1658"/>
      <c r="G40" s="1658"/>
      <c r="H40" s="1658"/>
      <c r="I40" s="1658"/>
      <c r="J40" s="1659"/>
      <c r="K40" s="542"/>
      <c r="L40" s="543"/>
      <c r="M40" s="543"/>
      <c r="N40" s="1652"/>
      <c r="O40" s="1652"/>
      <c r="P40" s="1652"/>
      <c r="Q40" s="1652"/>
      <c r="R40" s="544"/>
    </row>
    <row r="41" spans="1:18" ht="13" thickBot="1">
      <c r="A41" s="1660" t="s">
        <v>427</v>
      </c>
      <c r="B41" s="1661"/>
      <c r="C41" s="1661"/>
      <c r="D41" s="1661"/>
      <c r="E41" s="1661"/>
      <c r="F41" s="1661"/>
      <c r="G41" s="1661"/>
      <c r="H41" s="1661"/>
      <c r="I41" s="1661"/>
      <c r="J41" s="1662"/>
      <c r="K41" s="542"/>
      <c r="L41" s="543"/>
      <c r="M41" s="543"/>
      <c r="N41" s="1684"/>
      <c r="O41" s="1684"/>
      <c r="P41" s="1684"/>
      <c r="Q41" s="1684"/>
      <c r="R41" s="544"/>
    </row>
    <row r="42" spans="1:18" ht="20">
      <c r="A42" s="515" t="s">
        <v>290</v>
      </c>
      <c r="B42" s="516" t="s">
        <v>307</v>
      </c>
      <c r="C42" s="523" t="s">
        <v>3</v>
      </c>
      <c r="D42" s="519"/>
      <c r="E42" s="520"/>
      <c r="F42" s="518"/>
      <c r="G42" s="518" t="s">
        <v>306</v>
      </c>
      <c r="H42" s="516" t="s">
        <v>292</v>
      </c>
      <c r="I42" s="516" t="s">
        <v>340</v>
      </c>
      <c r="J42" s="524" t="s">
        <v>337</v>
      </c>
      <c r="K42" s="542"/>
      <c r="L42" s="543"/>
      <c r="M42" s="543"/>
      <c r="N42" s="543"/>
      <c r="O42" s="543"/>
      <c r="P42" s="543"/>
      <c r="Q42" s="543"/>
      <c r="R42" s="544"/>
    </row>
    <row r="43" spans="1:18">
      <c r="A43" s="608">
        <v>3135</v>
      </c>
      <c r="B43" s="609">
        <v>41468031359</v>
      </c>
      <c r="C43" s="610" t="s">
        <v>448</v>
      </c>
      <c r="D43" s="611"/>
      <c r="E43" s="612"/>
      <c r="F43" s="613"/>
      <c r="G43" s="614">
        <v>15</v>
      </c>
      <c r="H43" s="615">
        <v>6.5</v>
      </c>
      <c r="I43" s="616"/>
      <c r="J43" s="585">
        <f t="shared" ref="J43:J45" si="2">I43*H43</f>
        <v>0</v>
      </c>
      <c r="K43" s="542"/>
      <c r="L43" s="543"/>
      <c r="M43" s="543"/>
      <c r="N43" s="543"/>
      <c r="O43" s="543"/>
      <c r="P43" s="543"/>
      <c r="Q43" s="543"/>
      <c r="R43" s="544"/>
    </row>
    <row r="44" spans="1:18">
      <c r="A44" s="608">
        <v>3136</v>
      </c>
      <c r="B44" s="609">
        <v>41468031366</v>
      </c>
      <c r="C44" s="610" t="s">
        <v>449</v>
      </c>
      <c r="D44" s="611"/>
      <c r="E44" s="612"/>
      <c r="F44" s="613"/>
      <c r="G44" s="614">
        <v>15</v>
      </c>
      <c r="H44" s="615">
        <v>6.5</v>
      </c>
      <c r="I44" s="616"/>
      <c r="J44" s="585">
        <f t="shared" si="2"/>
        <v>0</v>
      </c>
      <c r="K44" s="542"/>
      <c r="L44" s="543"/>
      <c r="M44" s="543"/>
      <c r="N44" s="543"/>
      <c r="O44" s="543"/>
      <c r="P44" s="543"/>
      <c r="Q44" s="543"/>
      <c r="R44" s="544"/>
    </row>
    <row r="45" spans="1:18">
      <c r="A45" s="580">
        <v>3137</v>
      </c>
      <c r="B45" s="581">
        <v>41468031373</v>
      </c>
      <c r="C45" s="617" t="s">
        <v>450</v>
      </c>
      <c r="D45" s="618"/>
      <c r="E45" s="619"/>
      <c r="F45" s="620"/>
      <c r="G45" s="583">
        <v>15</v>
      </c>
      <c r="H45" s="615">
        <v>6.5</v>
      </c>
      <c r="I45" s="584"/>
      <c r="J45" s="585">
        <f t="shared" si="2"/>
        <v>0</v>
      </c>
      <c r="K45" s="542"/>
      <c r="L45" s="543"/>
      <c r="M45" s="543"/>
      <c r="N45" s="543"/>
      <c r="O45" s="1677" t="s">
        <v>574</v>
      </c>
      <c r="P45" s="1677"/>
      <c r="Q45" s="543"/>
      <c r="R45" s="544"/>
    </row>
    <row r="46" spans="1:18" ht="13" thickBot="1">
      <c r="A46" s="525"/>
      <c r="B46" s="526"/>
      <c r="C46" s="527"/>
      <c r="D46" s="528"/>
      <c r="E46" s="529"/>
      <c r="F46" s="529"/>
      <c r="G46" s="530"/>
      <c r="H46" s="531"/>
      <c r="I46" s="532"/>
      <c r="J46" s="533"/>
      <c r="K46" s="542"/>
      <c r="L46" s="543"/>
      <c r="M46" s="543"/>
      <c r="N46" s="543"/>
      <c r="O46" s="1677" t="s">
        <v>573</v>
      </c>
      <c r="P46" s="1677"/>
      <c r="Q46" s="543"/>
      <c r="R46" s="544"/>
    </row>
    <row r="47" spans="1:18" ht="18" thickBot="1">
      <c r="A47" s="1663" t="s">
        <v>428</v>
      </c>
      <c r="B47" s="1664"/>
      <c r="C47" s="1664"/>
      <c r="D47" s="1664"/>
      <c r="E47" s="1664"/>
      <c r="F47" s="1664"/>
      <c r="G47" s="1664"/>
      <c r="H47" s="1664"/>
      <c r="I47" s="1664"/>
      <c r="J47" s="1665"/>
      <c r="K47" s="542"/>
      <c r="L47" s="543"/>
      <c r="M47" s="543"/>
      <c r="N47" s="543"/>
      <c r="O47" s="543"/>
      <c r="P47" s="543"/>
      <c r="Q47" s="543"/>
      <c r="R47" s="544"/>
    </row>
    <row r="48" spans="1:18" ht="20">
      <c r="A48" s="534" t="s">
        <v>290</v>
      </c>
      <c r="B48" s="379" t="s">
        <v>307</v>
      </c>
      <c r="C48" s="535" t="s">
        <v>37</v>
      </c>
      <c r="D48" s="535" t="s">
        <v>6</v>
      </c>
      <c r="E48" s="379" t="s">
        <v>3</v>
      </c>
      <c r="F48" s="379" t="s">
        <v>291</v>
      </c>
      <c r="G48" s="379" t="s">
        <v>306</v>
      </c>
      <c r="H48" s="379" t="s">
        <v>292</v>
      </c>
      <c r="I48" s="379" t="s">
        <v>340</v>
      </c>
      <c r="J48" s="536" t="s">
        <v>337</v>
      </c>
      <c r="K48" s="542"/>
      <c r="L48" s="543"/>
      <c r="M48" s="543"/>
      <c r="N48" s="543"/>
      <c r="O48" s="543"/>
      <c r="P48" s="543"/>
      <c r="Q48" s="543"/>
      <c r="R48" s="544"/>
    </row>
    <row r="49" spans="1:22">
      <c r="A49" s="586" t="s">
        <v>444</v>
      </c>
      <c r="B49" s="587">
        <v>41468699030</v>
      </c>
      <c r="C49" s="588" t="s">
        <v>445</v>
      </c>
      <c r="D49" s="589" t="s">
        <v>604</v>
      </c>
      <c r="E49" s="590" t="s">
        <v>446</v>
      </c>
      <c r="F49" s="590">
        <v>6</v>
      </c>
      <c r="G49" s="591">
        <v>5</v>
      </c>
      <c r="H49" s="592">
        <v>2.5</v>
      </c>
      <c r="I49" s="593"/>
      <c r="J49" s="585">
        <f t="shared" ref="J49" si="3">I49*H49</f>
        <v>0</v>
      </c>
      <c r="K49" s="542"/>
      <c r="L49" s="543"/>
      <c r="M49" s="543"/>
      <c r="N49" s="543"/>
      <c r="O49" s="543"/>
      <c r="P49" s="543"/>
      <c r="Q49" s="543"/>
      <c r="R49" s="544"/>
    </row>
    <row r="50" spans="1:22">
      <c r="A50" s="1046" t="s">
        <v>603</v>
      </c>
      <c r="B50" s="587">
        <v>41468699047</v>
      </c>
      <c r="C50" s="588" t="s">
        <v>445</v>
      </c>
      <c r="D50" s="589" t="s">
        <v>605</v>
      </c>
      <c r="E50" s="590" t="s">
        <v>446</v>
      </c>
      <c r="F50" s="590">
        <v>6</v>
      </c>
      <c r="G50" s="591">
        <v>5</v>
      </c>
      <c r="H50" s="592">
        <v>2.5</v>
      </c>
      <c r="I50" s="593"/>
      <c r="J50" s="585">
        <f t="shared" ref="J50" si="4">I50*H50</f>
        <v>0</v>
      </c>
      <c r="K50" s="1651"/>
      <c r="L50" s="1652"/>
      <c r="M50" s="1652"/>
      <c r="N50" s="1652"/>
      <c r="O50" s="543"/>
      <c r="P50" s="543"/>
      <c r="Q50" s="543"/>
      <c r="R50" s="544"/>
      <c r="V50" s="553"/>
    </row>
    <row r="51" spans="1:22" ht="13" thickBot="1">
      <c r="A51" s="521"/>
      <c r="B51" s="514"/>
      <c r="C51" s="551"/>
      <c r="D51" s="514"/>
      <c r="E51" s="514"/>
      <c r="F51" s="514"/>
      <c r="G51" s="514"/>
      <c r="H51" s="514"/>
      <c r="I51" s="514"/>
      <c r="J51" s="517"/>
      <c r="K51" s="1651"/>
      <c r="L51" s="1652"/>
      <c r="M51" s="1652"/>
      <c r="N51" s="1652"/>
      <c r="O51" s="543"/>
      <c r="P51" s="543"/>
      <c r="Q51" s="543"/>
      <c r="R51" s="544"/>
    </row>
    <row r="52" spans="1:22" ht="18" thickBot="1">
      <c r="A52" s="1663" t="s">
        <v>430</v>
      </c>
      <c r="B52" s="1664"/>
      <c r="C52" s="1664"/>
      <c r="D52" s="1664"/>
      <c r="E52" s="1664"/>
      <c r="F52" s="1664"/>
      <c r="G52" s="1664"/>
      <c r="H52" s="1664"/>
      <c r="I52" s="1664"/>
      <c r="J52" s="1665"/>
      <c r="K52" s="542"/>
      <c r="L52" s="543"/>
      <c r="M52" s="543"/>
      <c r="N52" s="543"/>
      <c r="O52" s="543"/>
      <c r="P52" s="543"/>
      <c r="Q52" s="543"/>
      <c r="R52" s="544"/>
    </row>
    <row r="53" spans="1:22" ht="21" thickBot="1">
      <c r="A53" s="624" t="s">
        <v>290</v>
      </c>
      <c r="B53" s="631" t="s">
        <v>307</v>
      </c>
      <c r="C53" s="632" t="s">
        <v>37</v>
      </c>
      <c r="D53" s="632" t="s">
        <v>6</v>
      </c>
      <c r="E53" s="633" t="s">
        <v>3</v>
      </c>
      <c r="F53" s="633" t="s">
        <v>291</v>
      </c>
      <c r="G53" s="633" t="s">
        <v>306</v>
      </c>
      <c r="H53" s="633" t="s">
        <v>292</v>
      </c>
      <c r="I53" s="633" t="s">
        <v>340</v>
      </c>
      <c r="J53" s="634" t="s">
        <v>337</v>
      </c>
      <c r="K53" s="542"/>
      <c r="L53" s="543"/>
      <c r="M53" s="543"/>
      <c r="N53" s="543"/>
      <c r="O53" s="543"/>
      <c r="P53" s="543"/>
      <c r="Q53" s="543"/>
      <c r="R53" s="544"/>
    </row>
    <row r="54" spans="1:22" ht="14.25" customHeight="1" thickBot="1">
      <c r="A54" s="580">
        <v>97749</v>
      </c>
      <c r="B54" s="607">
        <v>41468977497</v>
      </c>
      <c r="C54" s="625" t="s">
        <v>431</v>
      </c>
      <c r="D54" s="626" t="s">
        <v>12</v>
      </c>
      <c r="E54" s="627"/>
      <c r="F54" s="627">
        <v>12</v>
      </c>
      <c r="G54" s="628">
        <v>5.99</v>
      </c>
      <c r="H54" s="629">
        <v>2.5</v>
      </c>
      <c r="I54" s="630"/>
      <c r="J54" s="585">
        <f t="shared" ref="J54" si="5">I54*H54</f>
        <v>0</v>
      </c>
      <c r="K54" s="542"/>
      <c r="L54" s="543"/>
      <c r="M54" s="543"/>
      <c r="N54" s="543"/>
      <c r="O54" s="543"/>
      <c r="P54" s="543"/>
      <c r="Q54" s="543"/>
      <c r="R54" s="544"/>
    </row>
    <row r="55" spans="1:22" ht="21.75" customHeight="1" thickBot="1">
      <c r="A55" s="638"/>
      <c r="B55" s="639"/>
      <c r="C55" s="621"/>
      <c r="D55" s="622"/>
      <c r="E55" s="623"/>
      <c r="F55" s="1675" t="s">
        <v>447</v>
      </c>
      <c r="G55" s="1675"/>
      <c r="H55" s="1676"/>
      <c r="I55" s="637">
        <f>SUM(I54,I49:I50,I43:I45,I8:I35)</f>
        <v>0</v>
      </c>
      <c r="J55" s="635">
        <f>SUM(J54,J49:J50,J43:J45,J9:J35)</f>
        <v>0</v>
      </c>
      <c r="K55" s="542"/>
      <c r="L55" s="543"/>
      <c r="M55" s="543"/>
      <c r="N55" s="543"/>
      <c r="O55" s="543"/>
      <c r="P55" s="543"/>
      <c r="Q55" s="543"/>
      <c r="R55" s="544"/>
    </row>
    <row r="56" spans="1:22">
      <c r="A56" s="1669"/>
      <c r="B56" s="1670"/>
      <c r="C56" s="1670"/>
      <c r="D56" s="1670"/>
      <c r="E56" s="1670"/>
      <c r="F56" s="1670"/>
      <c r="G56" s="1670"/>
      <c r="H56" s="1670"/>
      <c r="I56" s="1670"/>
      <c r="J56" s="1671"/>
      <c r="K56" s="542"/>
      <c r="L56" s="543"/>
      <c r="M56" s="543"/>
      <c r="N56" s="543"/>
      <c r="O56" s="543"/>
      <c r="P56" s="543"/>
      <c r="Q56" s="543"/>
      <c r="R56" s="544"/>
    </row>
    <row r="57" spans="1:22">
      <c r="A57" s="1672"/>
      <c r="B57" s="1673"/>
      <c r="C57" s="1673"/>
      <c r="D57" s="1673"/>
      <c r="E57" s="1673"/>
      <c r="F57" s="1673"/>
      <c r="G57" s="1673"/>
      <c r="H57" s="1673"/>
      <c r="I57" s="1673"/>
      <c r="J57" s="1674"/>
      <c r="K57" s="542"/>
      <c r="L57" s="543"/>
      <c r="M57" s="543"/>
      <c r="N57" s="543"/>
      <c r="O57" s="1652"/>
      <c r="P57" s="1652"/>
      <c r="Q57" s="1652"/>
      <c r="R57" s="1653"/>
    </row>
    <row r="58" spans="1:22">
      <c r="A58" s="1669" t="s">
        <v>441</v>
      </c>
      <c r="B58" s="1670"/>
      <c r="C58" s="1670"/>
      <c r="D58" s="1670"/>
      <c r="E58" s="1670"/>
      <c r="F58" s="1670"/>
      <c r="G58" s="1670"/>
      <c r="H58" s="1670"/>
      <c r="I58" s="1670"/>
      <c r="J58" s="1671"/>
      <c r="K58" s="542"/>
      <c r="L58" s="543"/>
      <c r="M58" s="543"/>
      <c r="N58" s="543"/>
      <c r="O58" s="543"/>
      <c r="P58" s="543"/>
      <c r="Q58" s="543"/>
      <c r="R58" s="544"/>
    </row>
    <row r="59" spans="1:22">
      <c r="A59" s="1672" t="s">
        <v>442</v>
      </c>
      <c r="B59" s="1673"/>
      <c r="C59" s="1673"/>
      <c r="D59" s="1673"/>
      <c r="E59" s="1673"/>
      <c r="F59" s="1673"/>
      <c r="G59" s="1673"/>
      <c r="H59" s="1673"/>
      <c r="I59" s="1673"/>
      <c r="J59" s="1674"/>
      <c r="K59" s="542"/>
      <c r="L59" s="543"/>
      <c r="M59" s="543"/>
      <c r="N59" s="543"/>
      <c r="O59" s="543"/>
      <c r="P59" s="543"/>
      <c r="Q59" s="543"/>
      <c r="R59" s="544"/>
    </row>
    <row r="60" spans="1:22">
      <c r="A60" s="577"/>
      <c r="B60" s="578" t="s">
        <v>443</v>
      </c>
      <c r="C60" s="578"/>
      <c r="D60" s="578"/>
      <c r="E60" s="578"/>
      <c r="F60" s="578"/>
      <c r="G60" s="578"/>
      <c r="H60" s="578"/>
      <c r="I60" s="578"/>
      <c r="J60" s="579"/>
      <c r="K60" s="542"/>
      <c r="L60" s="543"/>
      <c r="M60" s="543"/>
      <c r="N60" s="543"/>
      <c r="O60" s="543"/>
      <c r="P60" s="543"/>
      <c r="Q60" s="543"/>
      <c r="R60" s="544"/>
    </row>
    <row r="61" spans="1:22">
      <c r="A61" s="552"/>
      <c r="B61" s="566"/>
      <c r="C61" s="567"/>
      <c r="D61" s="568"/>
      <c r="E61" s="569"/>
      <c r="F61" s="569"/>
      <c r="G61" s="570"/>
      <c r="H61" s="571"/>
      <c r="I61" s="573"/>
      <c r="J61" s="572"/>
      <c r="K61" s="1651" t="s">
        <v>431</v>
      </c>
      <c r="L61" s="1652"/>
      <c r="M61" s="1652"/>
      <c r="N61" s="1652"/>
      <c r="O61" s="1652" t="s">
        <v>432</v>
      </c>
      <c r="P61" s="1652"/>
      <c r="Q61" s="1652"/>
      <c r="R61" s="1653"/>
    </row>
    <row r="62" spans="1:22" ht="13" thickBot="1">
      <c r="A62" s="522"/>
      <c r="B62" s="574"/>
      <c r="C62" s="575"/>
      <c r="D62" s="574"/>
      <c r="E62" s="574"/>
      <c r="F62" s="574"/>
      <c r="G62" s="574"/>
      <c r="H62" s="574"/>
      <c r="I62" s="574"/>
      <c r="J62" s="576"/>
      <c r="K62" s="545"/>
      <c r="L62" s="546"/>
      <c r="M62" s="546"/>
      <c r="N62" s="546"/>
      <c r="O62" s="543"/>
      <c r="P62" s="543"/>
      <c r="Q62" s="543"/>
      <c r="R62" s="544"/>
    </row>
    <row r="63" spans="1:22">
      <c r="A63" s="562"/>
      <c r="B63" s="563"/>
      <c r="C63" s="564"/>
      <c r="D63" s="563"/>
      <c r="E63" s="563"/>
      <c r="F63" s="563"/>
      <c r="G63" s="563"/>
      <c r="H63" s="563"/>
      <c r="I63" s="563"/>
      <c r="J63" s="563"/>
      <c r="K63" s="563"/>
      <c r="L63" s="563"/>
      <c r="M63" s="563"/>
      <c r="N63" s="563"/>
      <c r="O63" s="563"/>
      <c r="P63" s="563"/>
      <c r="Q63" s="563"/>
      <c r="R63" s="565"/>
    </row>
    <row r="64" spans="1:22">
      <c r="A64" s="554"/>
      <c r="B64" s="14"/>
      <c r="C64" s="560"/>
      <c r="D64" s="13"/>
      <c r="E64" s="537"/>
      <c r="F64" s="537"/>
      <c r="G64" s="537"/>
      <c r="H64" s="1656"/>
      <c r="I64" s="1656"/>
      <c r="J64" s="1656"/>
      <c r="K64" s="1656"/>
      <c r="L64" s="8"/>
      <c r="M64" s="537"/>
      <c r="N64" s="537"/>
      <c r="O64" s="537"/>
      <c r="P64" s="537"/>
      <c r="Q64" s="537"/>
      <c r="R64" s="539"/>
    </row>
    <row r="65" spans="1:18" ht="14.25" customHeight="1">
      <c r="A65" s="369"/>
      <c r="B65" s="771"/>
      <c r="C65" s="770"/>
      <c r="D65" s="13"/>
      <c r="E65" s="537"/>
      <c r="F65" s="537"/>
      <c r="G65" s="537"/>
      <c r="H65" s="766"/>
      <c r="I65" s="766"/>
      <c r="J65" s="767"/>
      <c r="L65" s="8"/>
      <c r="M65" s="561"/>
      <c r="N65" s="1680" t="s">
        <v>433</v>
      </c>
      <c r="O65" s="1680"/>
      <c r="P65" s="1680"/>
      <c r="Q65" s="1680"/>
      <c r="R65" s="1681"/>
    </row>
    <row r="66" spans="1:18" ht="13.5" customHeight="1">
      <c r="A66" s="15"/>
      <c r="B66" s="771"/>
      <c r="C66" s="770"/>
      <c r="D66" s="13"/>
      <c r="E66" s="537"/>
      <c r="F66" s="537"/>
      <c r="G66" s="537"/>
      <c r="H66" s="766"/>
      <c r="I66" s="766"/>
      <c r="J66" s="767"/>
      <c r="L66" s="8"/>
      <c r="M66" s="559"/>
      <c r="N66" s="1682" t="s">
        <v>438</v>
      </c>
      <c r="O66" s="1682"/>
      <c r="P66" s="1682"/>
      <c r="Q66" s="1682"/>
      <c r="R66" s="1683"/>
    </row>
    <row r="67" spans="1:18" ht="14">
      <c r="A67" s="15"/>
      <c r="B67" s="771"/>
      <c r="C67" s="770"/>
      <c r="D67" s="13"/>
      <c r="E67" s="537"/>
      <c r="F67" s="537"/>
      <c r="G67" s="537"/>
      <c r="H67" s="766"/>
      <c r="I67" s="766"/>
      <c r="J67" s="767"/>
      <c r="L67" s="8"/>
      <c r="M67" s="559"/>
      <c r="N67" s="1667" t="s">
        <v>434</v>
      </c>
      <c r="O67" s="1667"/>
      <c r="P67" s="1667"/>
      <c r="Q67" s="1667"/>
      <c r="R67" s="1668"/>
    </row>
    <row r="68" spans="1:18" ht="14">
      <c r="A68" s="369"/>
      <c r="B68" s="772"/>
      <c r="C68" s="770"/>
      <c r="D68" s="8"/>
      <c r="E68" s="537"/>
      <c r="F68" s="537"/>
      <c r="G68" s="537"/>
      <c r="H68" s="768"/>
      <c r="I68" s="766"/>
      <c r="J68" s="744"/>
      <c r="L68" s="8"/>
      <c r="M68" s="559"/>
      <c r="N68" s="1654" t="s">
        <v>435</v>
      </c>
      <c r="O68" s="1654"/>
      <c r="P68" s="1654"/>
      <c r="Q68" s="1654"/>
      <c r="R68" s="1655"/>
    </row>
    <row r="69" spans="1:18" ht="15.75" customHeight="1">
      <c r="A69" s="369"/>
      <c r="B69" s="771"/>
      <c r="C69" s="770"/>
      <c r="D69" s="8"/>
      <c r="E69" s="537"/>
      <c r="F69" s="537"/>
      <c r="G69" s="537"/>
      <c r="H69" s="768"/>
      <c r="I69" s="766"/>
      <c r="J69" s="724"/>
      <c r="L69" s="8"/>
      <c r="M69" s="537"/>
      <c r="N69" s="1654"/>
      <c r="O69" s="1654"/>
      <c r="P69" s="1654"/>
      <c r="Q69" s="1654"/>
      <c r="R69" s="1655"/>
    </row>
    <row r="70" spans="1:18" ht="14.25" customHeight="1">
      <c r="A70" s="15"/>
      <c r="B70" s="769"/>
      <c r="C70" s="770"/>
      <c r="D70" s="16"/>
      <c r="E70" s="537"/>
      <c r="F70" s="537"/>
      <c r="G70" s="537"/>
      <c r="H70" s="766"/>
      <c r="I70" s="766"/>
      <c r="J70" s="724"/>
      <c r="L70" s="1654"/>
      <c r="M70" s="1654"/>
      <c r="N70" s="1654"/>
      <c r="O70" s="1654"/>
      <c r="P70" s="1654"/>
      <c r="Q70" s="1654"/>
      <c r="R70" s="1655"/>
    </row>
    <row r="71" spans="1:18" ht="14.25" customHeight="1">
      <c r="A71" s="350"/>
      <c r="B71" s="16"/>
      <c r="C71" s="110"/>
      <c r="D71" s="16"/>
      <c r="E71" s="537"/>
      <c r="F71" s="537"/>
      <c r="G71" s="537"/>
      <c r="H71" s="252"/>
      <c r="I71" s="18"/>
      <c r="J71" s="8"/>
      <c r="K71" s="13"/>
      <c r="L71" s="13"/>
      <c r="M71" s="537"/>
      <c r="N71" s="537"/>
      <c r="O71" s="537"/>
      <c r="P71" s="537"/>
      <c r="Q71" s="537"/>
      <c r="R71" s="539"/>
    </row>
    <row r="72" spans="1:18">
      <c r="A72" s="55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652" t="s">
        <v>440</v>
      </c>
      <c r="M72" s="1652"/>
      <c r="N72" s="1652"/>
      <c r="O72" s="1652"/>
      <c r="P72" s="1652"/>
      <c r="Q72" s="1652"/>
      <c r="R72" s="1653"/>
    </row>
    <row r="73" spans="1:18" ht="13" thickBot="1">
      <c r="A73" s="1649"/>
      <c r="B73" s="1650"/>
      <c r="C73" s="1650"/>
      <c r="D73" s="1650"/>
      <c r="E73" s="1650"/>
      <c r="F73" s="1650"/>
      <c r="G73" s="1650"/>
      <c r="H73" s="1650"/>
      <c r="I73" s="1650"/>
      <c r="J73" s="371"/>
      <c r="K73" s="540"/>
      <c r="L73" s="540"/>
      <c r="M73" s="540"/>
      <c r="N73" s="540"/>
      <c r="O73" s="540"/>
      <c r="P73" s="540"/>
      <c r="Q73" s="540"/>
      <c r="R73" s="541"/>
    </row>
    <row r="74" spans="1:18">
      <c r="R74" s="745">
        <v>12</v>
      </c>
    </row>
  </sheetData>
  <sheetProtection password="CCB1" sheet="1" objects="1" scenarios="1"/>
  <mergeCells count="39">
    <mergeCell ref="A2:R2"/>
    <mergeCell ref="A3:R3"/>
    <mergeCell ref="A4:R4"/>
    <mergeCell ref="N65:R65"/>
    <mergeCell ref="N66:R66"/>
    <mergeCell ref="A52:J52"/>
    <mergeCell ref="N40:Q40"/>
    <mergeCell ref="N41:Q41"/>
    <mergeCell ref="A37:J37"/>
    <mergeCell ref="A38:J38"/>
    <mergeCell ref="A39:J39"/>
    <mergeCell ref="A5:J5"/>
    <mergeCell ref="A7:J7"/>
    <mergeCell ref="A6:J6"/>
    <mergeCell ref="A36:J36"/>
    <mergeCell ref="N38:Q38"/>
    <mergeCell ref="A40:J40"/>
    <mergeCell ref="A41:J41"/>
    <mergeCell ref="A47:J47"/>
    <mergeCell ref="N39:Q39"/>
    <mergeCell ref="N67:R67"/>
    <mergeCell ref="A56:J56"/>
    <mergeCell ref="A57:J57"/>
    <mergeCell ref="A59:J59"/>
    <mergeCell ref="A58:J58"/>
    <mergeCell ref="F55:H55"/>
    <mergeCell ref="O61:R61"/>
    <mergeCell ref="O45:P45"/>
    <mergeCell ref="O46:P46"/>
    <mergeCell ref="A73:I73"/>
    <mergeCell ref="K50:N50"/>
    <mergeCell ref="K51:N51"/>
    <mergeCell ref="O57:R57"/>
    <mergeCell ref="K61:N61"/>
    <mergeCell ref="L70:R70"/>
    <mergeCell ref="L72:R72"/>
    <mergeCell ref="N68:R68"/>
    <mergeCell ref="N69:R69"/>
    <mergeCell ref="H64:K64"/>
  </mergeCells>
  <printOptions horizontalCentered="1"/>
  <pageMargins left="0.45" right="0.45" top="0.5" bottom="0.25" header="0" footer="0.3"/>
  <pageSetup scale="59" fitToHeight="0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  <pageSetUpPr fitToPage="1"/>
  </sheetPr>
  <dimension ref="A1:T90"/>
  <sheetViews>
    <sheetView zoomScale="75" zoomScaleSheetLayoutView="100" workbookViewId="0">
      <selection activeCell="U52" sqref="U52"/>
    </sheetView>
  </sheetViews>
  <sheetFormatPr baseColWidth="10" defaultColWidth="8.83203125" defaultRowHeight="12" x14ac:dyDescent="0"/>
  <cols>
    <col min="1" max="1" width="7" style="511" bestFit="1" customWidth="1"/>
    <col min="2" max="2" width="15.1640625" style="511" customWidth="1"/>
    <col min="3" max="3" width="19.5" style="185" bestFit="1" customWidth="1"/>
    <col min="4" max="4" width="5.6640625" style="185" bestFit="1" customWidth="1"/>
    <col min="5" max="5" width="6.5" style="185" bestFit="1" customWidth="1"/>
    <col min="6" max="6" width="8" style="185" bestFit="1" customWidth="1"/>
    <col min="7" max="7" width="6.5" style="185" bestFit="1" customWidth="1"/>
    <col min="8" max="8" width="7.1640625" style="512" customWidth="1"/>
    <col min="9" max="9" width="7.1640625" style="186" customWidth="1"/>
    <col min="10" max="10" width="0.6640625" style="5" customWidth="1"/>
    <col min="11" max="11" width="7" style="5" customWidth="1"/>
    <col min="12" max="12" width="15.1640625" style="5" bestFit="1" customWidth="1"/>
    <col min="13" max="13" width="19.1640625" style="5" bestFit="1" customWidth="1"/>
    <col min="14" max="14" width="5.6640625" style="5" bestFit="1" customWidth="1"/>
    <col min="15" max="15" width="6.5" style="5" bestFit="1" customWidth="1"/>
    <col min="16" max="16" width="8.83203125" style="5"/>
    <col min="17" max="17" width="7.5" style="5" customWidth="1"/>
    <col min="18" max="18" width="7" style="5" bestFit="1" customWidth="1"/>
    <col min="19" max="16384" width="8.83203125" style="5"/>
  </cols>
  <sheetData>
    <row r="1" spans="1:19" ht="15.75" customHeight="1"/>
    <row r="2" spans="1:19" ht="15.75" customHeight="1"/>
    <row r="3" spans="1:19" ht="15.75" customHeight="1"/>
    <row r="4" spans="1:19" ht="22.5" customHeight="1">
      <c r="A4" s="1693" t="s">
        <v>488</v>
      </c>
      <c r="B4" s="1693"/>
      <c r="C4" s="1693"/>
      <c r="D4" s="1693"/>
      <c r="E4" s="1693"/>
      <c r="F4" s="1693"/>
      <c r="G4" s="1693"/>
      <c r="H4" s="1693"/>
      <c r="I4" s="1693"/>
      <c r="J4" s="1693"/>
      <c r="K4" s="1693"/>
      <c r="L4" s="1693"/>
      <c r="M4" s="1693"/>
      <c r="N4" s="1693"/>
      <c r="O4" s="1693"/>
      <c r="P4" s="1693"/>
      <c r="Q4" s="1693"/>
      <c r="R4" s="1693"/>
      <c r="S4" s="1693"/>
    </row>
    <row r="5" spans="1:19" ht="15.75" customHeight="1"/>
    <row r="6" spans="1:19" ht="15.75" customHeight="1"/>
    <row r="7" spans="1:19" ht="15.75" customHeight="1" thickBot="1"/>
    <row r="8" spans="1:19" ht="33" customHeight="1">
      <c r="A8" s="860" t="s">
        <v>290</v>
      </c>
      <c r="B8" s="861" t="s">
        <v>307</v>
      </c>
      <c r="C8" s="862" t="s">
        <v>37</v>
      </c>
      <c r="D8" s="861" t="s">
        <v>3</v>
      </c>
      <c r="E8" s="861" t="s">
        <v>291</v>
      </c>
      <c r="F8" s="861" t="s">
        <v>306</v>
      </c>
      <c r="G8" s="861" t="s">
        <v>292</v>
      </c>
      <c r="H8" s="863" t="s">
        <v>340</v>
      </c>
      <c r="I8" s="861" t="s">
        <v>337</v>
      </c>
      <c r="J8" s="864"/>
      <c r="K8" s="861" t="s">
        <v>290</v>
      </c>
      <c r="L8" s="861" t="s">
        <v>307</v>
      </c>
      <c r="M8" s="862" t="s">
        <v>37</v>
      </c>
      <c r="N8" s="861" t="s">
        <v>3</v>
      </c>
      <c r="O8" s="861" t="s">
        <v>291</v>
      </c>
      <c r="P8" s="861" t="s">
        <v>306</v>
      </c>
      <c r="Q8" s="861" t="s">
        <v>292</v>
      </c>
      <c r="R8" s="863" t="s">
        <v>340</v>
      </c>
      <c r="S8" s="865" t="s">
        <v>337</v>
      </c>
    </row>
    <row r="9" spans="1:19" ht="15.75" customHeight="1">
      <c r="A9" s="847">
        <v>68501</v>
      </c>
      <c r="B9" s="848">
        <v>41468685019</v>
      </c>
      <c r="C9" s="849" t="s">
        <v>18</v>
      </c>
      <c r="D9" s="850">
        <v>45</v>
      </c>
      <c r="E9" s="850">
        <v>6</v>
      </c>
      <c r="F9" s="851">
        <v>2.99</v>
      </c>
      <c r="G9" s="852">
        <v>1</v>
      </c>
      <c r="H9" s="853"/>
      <c r="I9" s="854">
        <f t="shared" ref="I9:I40" si="0">H8:H9*G9</f>
        <v>0</v>
      </c>
      <c r="J9" s="838"/>
      <c r="K9" s="855">
        <v>68550</v>
      </c>
      <c r="L9" s="856">
        <v>41468685507</v>
      </c>
      <c r="M9" s="857" t="s">
        <v>286</v>
      </c>
      <c r="N9" s="850">
        <v>45</v>
      </c>
      <c r="O9" s="850">
        <v>6</v>
      </c>
      <c r="P9" s="851">
        <v>2.99</v>
      </c>
      <c r="Q9" s="852">
        <v>1</v>
      </c>
      <c r="R9" s="858"/>
      <c r="S9" s="859">
        <f t="shared" ref="S9:S34" si="1">R8:R9*Q9</f>
        <v>0</v>
      </c>
    </row>
    <row r="10" spans="1:19" ht="15.75" customHeight="1">
      <c r="A10" s="839">
        <v>69501</v>
      </c>
      <c r="B10" s="776">
        <v>41468695018</v>
      </c>
      <c r="C10" s="785" t="s">
        <v>18</v>
      </c>
      <c r="D10" s="778">
        <v>54</v>
      </c>
      <c r="E10" s="778">
        <v>6</v>
      </c>
      <c r="F10" s="779">
        <v>2.99</v>
      </c>
      <c r="G10" s="783">
        <v>1</v>
      </c>
      <c r="H10" s="784"/>
      <c r="I10" s="782">
        <f t="shared" si="0"/>
        <v>0</v>
      </c>
      <c r="J10" s="838"/>
      <c r="K10" s="786">
        <v>69550</v>
      </c>
      <c r="L10" s="787">
        <v>41468695506</v>
      </c>
      <c r="M10" s="788" t="s">
        <v>286</v>
      </c>
      <c r="N10" s="778">
        <v>54</v>
      </c>
      <c r="O10" s="778">
        <v>6</v>
      </c>
      <c r="P10" s="779">
        <v>2.99</v>
      </c>
      <c r="Q10" s="783">
        <v>1</v>
      </c>
      <c r="R10" s="784"/>
      <c r="S10" s="840">
        <f t="shared" si="1"/>
        <v>0</v>
      </c>
    </row>
    <row r="11" spans="1:19" ht="15.75" customHeight="1">
      <c r="A11" s="839">
        <v>68582</v>
      </c>
      <c r="B11" s="776">
        <v>41468685828</v>
      </c>
      <c r="C11" s="785" t="s">
        <v>19</v>
      </c>
      <c r="D11" s="778">
        <v>45</v>
      </c>
      <c r="E11" s="778">
        <v>6</v>
      </c>
      <c r="F11" s="779">
        <v>2.99</v>
      </c>
      <c r="G11" s="783">
        <v>1</v>
      </c>
      <c r="H11" s="784"/>
      <c r="I11" s="782">
        <f t="shared" si="0"/>
        <v>0</v>
      </c>
      <c r="J11" s="838"/>
      <c r="K11" s="775">
        <v>68548</v>
      </c>
      <c r="L11" s="776">
        <v>41468685484</v>
      </c>
      <c r="M11" s="777" t="s">
        <v>229</v>
      </c>
      <c r="N11" s="778">
        <v>45</v>
      </c>
      <c r="O11" s="778">
        <v>6</v>
      </c>
      <c r="P11" s="779">
        <v>2.99</v>
      </c>
      <c r="Q11" s="783">
        <v>1</v>
      </c>
      <c r="R11" s="784"/>
      <c r="S11" s="840">
        <f t="shared" si="1"/>
        <v>0</v>
      </c>
    </row>
    <row r="12" spans="1:19" ht="15.75" customHeight="1">
      <c r="A12" s="839">
        <v>69582</v>
      </c>
      <c r="B12" s="776">
        <v>41468695827</v>
      </c>
      <c r="C12" s="785" t="s">
        <v>19</v>
      </c>
      <c r="D12" s="778">
        <v>54</v>
      </c>
      <c r="E12" s="778">
        <v>6</v>
      </c>
      <c r="F12" s="779">
        <v>2.99</v>
      </c>
      <c r="G12" s="783">
        <v>1</v>
      </c>
      <c r="H12" s="784"/>
      <c r="I12" s="782">
        <f t="shared" si="0"/>
        <v>0</v>
      </c>
      <c r="J12" s="838"/>
      <c r="K12" s="775">
        <v>69548</v>
      </c>
      <c r="L12" s="776">
        <v>41468695483</v>
      </c>
      <c r="M12" s="777" t="s">
        <v>229</v>
      </c>
      <c r="N12" s="778">
        <v>54</v>
      </c>
      <c r="O12" s="778">
        <v>6</v>
      </c>
      <c r="P12" s="779">
        <v>2.99</v>
      </c>
      <c r="Q12" s="783">
        <v>1</v>
      </c>
      <c r="R12" s="784"/>
      <c r="S12" s="840">
        <f t="shared" si="1"/>
        <v>0</v>
      </c>
    </row>
    <row r="13" spans="1:19" ht="15.75" customHeight="1">
      <c r="A13" s="839">
        <v>68542</v>
      </c>
      <c r="B13" s="776">
        <v>41468685422</v>
      </c>
      <c r="C13" s="785" t="s">
        <v>21</v>
      </c>
      <c r="D13" s="778">
        <v>45</v>
      </c>
      <c r="E13" s="778">
        <v>6</v>
      </c>
      <c r="F13" s="779">
        <v>2.99</v>
      </c>
      <c r="G13" s="783">
        <v>1</v>
      </c>
      <c r="H13" s="784"/>
      <c r="I13" s="782">
        <f t="shared" si="0"/>
        <v>0</v>
      </c>
      <c r="J13" s="838"/>
      <c r="K13" s="775">
        <v>68549</v>
      </c>
      <c r="L13" s="776">
        <v>41468685491</v>
      </c>
      <c r="M13" s="785" t="s">
        <v>46</v>
      </c>
      <c r="N13" s="778">
        <v>45</v>
      </c>
      <c r="O13" s="778">
        <v>6</v>
      </c>
      <c r="P13" s="779">
        <v>2.99</v>
      </c>
      <c r="Q13" s="783">
        <v>1</v>
      </c>
      <c r="R13" s="784"/>
      <c r="S13" s="840">
        <f t="shared" si="1"/>
        <v>0</v>
      </c>
    </row>
    <row r="14" spans="1:19" ht="15.75" customHeight="1">
      <c r="A14" s="839">
        <v>69542</v>
      </c>
      <c r="B14" s="776">
        <v>41468695421</v>
      </c>
      <c r="C14" s="785" t="s">
        <v>21</v>
      </c>
      <c r="D14" s="778">
        <v>54</v>
      </c>
      <c r="E14" s="778">
        <v>6</v>
      </c>
      <c r="F14" s="779">
        <v>2.99</v>
      </c>
      <c r="G14" s="783">
        <v>1</v>
      </c>
      <c r="H14" s="784"/>
      <c r="I14" s="782">
        <f t="shared" si="0"/>
        <v>0</v>
      </c>
      <c r="J14" s="838"/>
      <c r="K14" s="775">
        <v>69549</v>
      </c>
      <c r="L14" s="776">
        <v>41468695490</v>
      </c>
      <c r="M14" s="785" t="s">
        <v>46</v>
      </c>
      <c r="N14" s="778">
        <v>54</v>
      </c>
      <c r="O14" s="778">
        <v>6</v>
      </c>
      <c r="P14" s="779">
        <v>2.99</v>
      </c>
      <c r="Q14" s="783">
        <v>1</v>
      </c>
      <c r="R14" s="784"/>
      <c r="S14" s="840">
        <f t="shared" si="1"/>
        <v>0</v>
      </c>
    </row>
    <row r="15" spans="1:19" ht="15.75" customHeight="1">
      <c r="A15" s="841">
        <v>68553</v>
      </c>
      <c r="B15" s="787">
        <v>41468685538</v>
      </c>
      <c r="C15" s="788" t="s">
        <v>289</v>
      </c>
      <c r="D15" s="778">
        <v>45</v>
      </c>
      <c r="E15" s="778">
        <v>6</v>
      </c>
      <c r="F15" s="779">
        <v>2.99</v>
      </c>
      <c r="G15" s="783">
        <v>1</v>
      </c>
      <c r="H15" s="784"/>
      <c r="I15" s="782">
        <f t="shared" si="0"/>
        <v>0</v>
      </c>
      <c r="J15" s="838"/>
      <c r="K15" s="775">
        <v>68506</v>
      </c>
      <c r="L15" s="776">
        <v>41468685064</v>
      </c>
      <c r="M15" s="785" t="s">
        <v>47</v>
      </c>
      <c r="N15" s="778">
        <v>45</v>
      </c>
      <c r="O15" s="778">
        <v>6</v>
      </c>
      <c r="P15" s="779">
        <v>2.99</v>
      </c>
      <c r="Q15" s="783">
        <v>1</v>
      </c>
      <c r="R15" s="784"/>
      <c r="S15" s="840">
        <f t="shared" si="1"/>
        <v>0</v>
      </c>
    </row>
    <row r="16" spans="1:19" ht="15.75" customHeight="1">
      <c r="A16" s="841">
        <v>69553</v>
      </c>
      <c r="B16" s="787">
        <v>41468695537</v>
      </c>
      <c r="C16" s="788" t="s">
        <v>289</v>
      </c>
      <c r="D16" s="778">
        <v>54</v>
      </c>
      <c r="E16" s="778">
        <v>6</v>
      </c>
      <c r="F16" s="779">
        <v>2.99</v>
      </c>
      <c r="G16" s="783">
        <v>1</v>
      </c>
      <c r="H16" s="784"/>
      <c r="I16" s="782">
        <f t="shared" si="0"/>
        <v>0</v>
      </c>
      <c r="J16" s="838"/>
      <c r="K16" s="775">
        <v>69506</v>
      </c>
      <c r="L16" s="776">
        <v>41468695063</v>
      </c>
      <c r="M16" s="785" t="s">
        <v>47</v>
      </c>
      <c r="N16" s="778">
        <v>54</v>
      </c>
      <c r="O16" s="778">
        <v>6</v>
      </c>
      <c r="P16" s="779">
        <v>2.99</v>
      </c>
      <c r="Q16" s="783">
        <v>1</v>
      </c>
      <c r="R16" s="784"/>
      <c r="S16" s="840">
        <f t="shared" si="1"/>
        <v>0</v>
      </c>
    </row>
    <row r="17" spans="1:19" ht="15.75" customHeight="1">
      <c r="A17" s="841">
        <v>68551</v>
      </c>
      <c r="B17" s="787">
        <v>41468685514</v>
      </c>
      <c r="C17" s="788" t="s">
        <v>287</v>
      </c>
      <c r="D17" s="778">
        <v>45</v>
      </c>
      <c r="E17" s="778">
        <v>6</v>
      </c>
      <c r="F17" s="779">
        <v>2.99</v>
      </c>
      <c r="G17" s="783">
        <v>1</v>
      </c>
      <c r="H17" s="784"/>
      <c r="I17" s="782">
        <f t="shared" si="0"/>
        <v>0</v>
      </c>
      <c r="J17" s="838"/>
      <c r="K17" s="775">
        <v>68547</v>
      </c>
      <c r="L17" s="776">
        <v>41468685477</v>
      </c>
      <c r="M17" s="785" t="s">
        <v>28</v>
      </c>
      <c r="N17" s="778">
        <v>45</v>
      </c>
      <c r="O17" s="778">
        <v>6</v>
      </c>
      <c r="P17" s="779">
        <v>2.99</v>
      </c>
      <c r="Q17" s="783">
        <v>1</v>
      </c>
      <c r="R17" s="784"/>
      <c r="S17" s="840">
        <f t="shared" si="1"/>
        <v>0</v>
      </c>
    </row>
    <row r="18" spans="1:19" ht="15.75" customHeight="1">
      <c r="A18" s="841">
        <v>69551</v>
      </c>
      <c r="B18" s="787">
        <v>41468695513</v>
      </c>
      <c r="C18" s="788" t="s">
        <v>287</v>
      </c>
      <c r="D18" s="778">
        <v>54</v>
      </c>
      <c r="E18" s="778">
        <v>6</v>
      </c>
      <c r="F18" s="779">
        <v>2.99</v>
      </c>
      <c r="G18" s="783">
        <v>1</v>
      </c>
      <c r="H18" s="784"/>
      <c r="I18" s="782">
        <f t="shared" si="0"/>
        <v>0</v>
      </c>
      <c r="J18" s="838"/>
      <c r="K18" s="775">
        <v>69547</v>
      </c>
      <c r="L18" s="776">
        <v>41468695476</v>
      </c>
      <c r="M18" s="785" t="s">
        <v>28</v>
      </c>
      <c r="N18" s="778">
        <v>54</v>
      </c>
      <c r="O18" s="778">
        <v>6</v>
      </c>
      <c r="P18" s="779">
        <v>2.99</v>
      </c>
      <c r="Q18" s="783">
        <v>1</v>
      </c>
      <c r="R18" s="784"/>
      <c r="S18" s="840">
        <f t="shared" si="1"/>
        <v>0</v>
      </c>
    </row>
    <row r="19" spans="1:19" ht="15.75" customHeight="1">
      <c r="A19" s="841">
        <v>68552</v>
      </c>
      <c r="B19" s="787">
        <v>41468685521</v>
      </c>
      <c r="C19" s="788" t="s">
        <v>288</v>
      </c>
      <c r="D19" s="778">
        <v>45</v>
      </c>
      <c r="E19" s="778">
        <v>6</v>
      </c>
      <c r="F19" s="779">
        <v>2.99</v>
      </c>
      <c r="G19" s="783">
        <v>1</v>
      </c>
      <c r="H19" s="784"/>
      <c r="I19" s="782">
        <f t="shared" si="0"/>
        <v>0</v>
      </c>
      <c r="J19" s="838"/>
      <c r="K19" s="775">
        <v>68514</v>
      </c>
      <c r="L19" s="787">
        <v>41468685149</v>
      </c>
      <c r="M19" s="777" t="s">
        <v>12</v>
      </c>
      <c r="N19" s="778">
        <v>45</v>
      </c>
      <c r="O19" s="778">
        <v>6</v>
      </c>
      <c r="P19" s="779">
        <v>2.99</v>
      </c>
      <c r="Q19" s="783">
        <v>1</v>
      </c>
      <c r="R19" s="784"/>
      <c r="S19" s="840">
        <f t="shared" si="1"/>
        <v>0</v>
      </c>
    </row>
    <row r="20" spans="1:19" ht="15.75" customHeight="1">
      <c r="A20" s="841">
        <v>69552</v>
      </c>
      <c r="B20" s="787">
        <v>41468695520</v>
      </c>
      <c r="C20" s="788" t="s">
        <v>288</v>
      </c>
      <c r="D20" s="778">
        <v>54</v>
      </c>
      <c r="E20" s="778">
        <v>6</v>
      </c>
      <c r="F20" s="779">
        <v>2.99</v>
      </c>
      <c r="G20" s="783">
        <v>1</v>
      </c>
      <c r="H20" s="784"/>
      <c r="I20" s="782">
        <f t="shared" si="0"/>
        <v>0</v>
      </c>
      <c r="J20" s="838"/>
      <c r="K20" s="775">
        <v>69514</v>
      </c>
      <c r="L20" s="787">
        <v>41468695148</v>
      </c>
      <c r="M20" s="777" t="s">
        <v>12</v>
      </c>
      <c r="N20" s="778">
        <v>54</v>
      </c>
      <c r="O20" s="778">
        <v>6</v>
      </c>
      <c r="P20" s="779">
        <v>2.99</v>
      </c>
      <c r="Q20" s="783">
        <v>1</v>
      </c>
      <c r="R20" s="784"/>
      <c r="S20" s="840">
        <f t="shared" si="1"/>
        <v>0</v>
      </c>
    </row>
    <row r="21" spans="1:19" ht="15.75" customHeight="1">
      <c r="A21" s="839">
        <v>68502</v>
      </c>
      <c r="B21" s="776">
        <v>41468685026</v>
      </c>
      <c r="C21" s="785" t="s">
        <v>22</v>
      </c>
      <c r="D21" s="778">
        <v>45</v>
      </c>
      <c r="E21" s="778">
        <v>6</v>
      </c>
      <c r="F21" s="779">
        <v>2.99</v>
      </c>
      <c r="G21" s="783">
        <v>1</v>
      </c>
      <c r="H21" s="784"/>
      <c r="I21" s="782">
        <f t="shared" si="0"/>
        <v>0</v>
      </c>
      <c r="J21" s="838"/>
      <c r="K21" s="775">
        <v>68537</v>
      </c>
      <c r="L21" s="787">
        <v>41468685378</v>
      </c>
      <c r="M21" s="785" t="s">
        <v>30</v>
      </c>
      <c r="N21" s="778">
        <v>45</v>
      </c>
      <c r="O21" s="778">
        <v>6</v>
      </c>
      <c r="P21" s="779">
        <v>2.99</v>
      </c>
      <c r="Q21" s="783">
        <v>1</v>
      </c>
      <c r="R21" s="784"/>
      <c r="S21" s="840">
        <f t="shared" si="1"/>
        <v>0</v>
      </c>
    </row>
    <row r="22" spans="1:19" ht="15.75" customHeight="1">
      <c r="A22" s="839">
        <v>69502</v>
      </c>
      <c r="B22" s="776">
        <v>41468695025</v>
      </c>
      <c r="C22" s="785" t="s">
        <v>22</v>
      </c>
      <c r="D22" s="778">
        <v>54</v>
      </c>
      <c r="E22" s="778">
        <v>6</v>
      </c>
      <c r="F22" s="779">
        <v>2.99</v>
      </c>
      <c r="G22" s="783">
        <v>1</v>
      </c>
      <c r="H22" s="784"/>
      <c r="I22" s="782">
        <f t="shared" si="0"/>
        <v>0</v>
      </c>
      <c r="J22" s="838"/>
      <c r="K22" s="775">
        <v>69533</v>
      </c>
      <c r="L22" s="787">
        <v>41468695339</v>
      </c>
      <c r="M22" s="785" t="s">
        <v>30</v>
      </c>
      <c r="N22" s="778">
        <v>54</v>
      </c>
      <c r="O22" s="778">
        <v>6</v>
      </c>
      <c r="P22" s="779">
        <v>2.99</v>
      </c>
      <c r="Q22" s="783">
        <v>1</v>
      </c>
      <c r="R22" s="784"/>
      <c r="S22" s="840">
        <f t="shared" si="1"/>
        <v>0</v>
      </c>
    </row>
    <row r="23" spans="1:19" ht="15.75" customHeight="1">
      <c r="A23" s="839">
        <v>68513</v>
      </c>
      <c r="B23" s="776">
        <v>41468685132</v>
      </c>
      <c r="C23" s="777" t="s">
        <v>29</v>
      </c>
      <c r="D23" s="778">
        <v>45</v>
      </c>
      <c r="E23" s="778">
        <v>6</v>
      </c>
      <c r="F23" s="779">
        <v>2.99</v>
      </c>
      <c r="G23" s="783">
        <v>1</v>
      </c>
      <c r="H23" s="784"/>
      <c r="I23" s="782">
        <f t="shared" si="0"/>
        <v>0</v>
      </c>
      <c r="J23" s="838"/>
      <c r="K23" s="775">
        <v>68527</v>
      </c>
      <c r="L23" s="787">
        <v>41468685279</v>
      </c>
      <c r="M23" s="777" t="s">
        <v>31</v>
      </c>
      <c r="N23" s="778">
        <v>45</v>
      </c>
      <c r="O23" s="778">
        <v>6</v>
      </c>
      <c r="P23" s="779">
        <v>2.99</v>
      </c>
      <c r="Q23" s="783">
        <v>1</v>
      </c>
      <c r="R23" s="784"/>
      <c r="S23" s="840">
        <f t="shared" si="1"/>
        <v>0</v>
      </c>
    </row>
    <row r="24" spans="1:19" ht="15.75" customHeight="1">
      <c r="A24" s="839">
        <v>69513</v>
      </c>
      <c r="B24" s="776">
        <v>41468695131</v>
      </c>
      <c r="C24" s="777" t="s">
        <v>29</v>
      </c>
      <c r="D24" s="778">
        <v>54</v>
      </c>
      <c r="E24" s="778">
        <v>6</v>
      </c>
      <c r="F24" s="779">
        <v>2.99</v>
      </c>
      <c r="G24" s="783">
        <v>1</v>
      </c>
      <c r="H24" s="784"/>
      <c r="I24" s="782">
        <f t="shared" si="0"/>
        <v>0</v>
      </c>
      <c r="J24" s="838"/>
      <c r="K24" s="775">
        <v>69527</v>
      </c>
      <c r="L24" s="787">
        <v>41468695278</v>
      </c>
      <c r="M24" s="777" t="s">
        <v>31</v>
      </c>
      <c r="N24" s="778">
        <v>54</v>
      </c>
      <c r="O24" s="778">
        <v>6</v>
      </c>
      <c r="P24" s="779">
        <v>2.99</v>
      </c>
      <c r="Q24" s="783">
        <v>1</v>
      </c>
      <c r="R24" s="784"/>
      <c r="S24" s="840">
        <f t="shared" si="1"/>
        <v>0</v>
      </c>
    </row>
    <row r="25" spans="1:19" ht="15.75" customHeight="1">
      <c r="A25" s="839">
        <v>68540</v>
      </c>
      <c r="B25" s="776">
        <v>41468685408</v>
      </c>
      <c r="C25" s="777" t="s">
        <v>273</v>
      </c>
      <c r="D25" s="778">
        <v>45</v>
      </c>
      <c r="E25" s="778">
        <v>6</v>
      </c>
      <c r="F25" s="779">
        <v>2.99</v>
      </c>
      <c r="G25" s="783">
        <v>1</v>
      </c>
      <c r="H25" s="784"/>
      <c r="I25" s="782">
        <f t="shared" si="0"/>
        <v>0</v>
      </c>
      <c r="J25" s="838"/>
      <c r="K25" s="775">
        <v>68508</v>
      </c>
      <c r="L25" s="787">
        <v>41468685088</v>
      </c>
      <c r="M25" s="777" t="s">
        <v>13</v>
      </c>
      <c r="N25" s="778">
        <v>45</v>
      </c>
      <c r="O25" s="778">
        <v>6</v>
      </c>
      <c r="P25" s="779">
        <v>2.99</v>
      </c>
      <c r="Q25" s="783">
        <v>1</v>
      </c>
      <c r="R25" s="784"/>
      <c r="S25" s="840">
        <f t="shared" si="1"/>
        <v>0</v>
      </c>
    </row>
    <row r="26" spans="1:19" ht="15.75" customHeight="1">
      <c r="A26" s="839">
        <v>69540</v>
      </c>
      <c r="B26" s="776">
        <v>41468695408</v>
      </c>
      <c r="C26" s="777" t="s">
        <v>273</v>
      </c>
      <c r="D26" s="778">
        <v>54</v>
      </c>
      <c r="E26" s="778">
        <v>6</v>
      </c>
      <c r="F26" s="779">
        <v>2.99</v>
      </c>
      <c r="G26" s="783">
        <v>1</v>
      </c>
      <c r="H26" s="784"/>
      <c r="I26" s="782">
        <f t="shared" si="0"/>
        <v>0</v>
      </c>
      <c r="J26" s="838"/>
      <c r="K26" s="775">
        <v>69508</v>
      </c>
      <c r="L26" s="787">
        <v>41468695087</v>
      </c>
      <c r="M26" s="777" t="s">
        <v>13</v>
      </c>
      <c r="N26" s="778">
        <v>54</v>
      </c>
      <c r="O26" s="778">
        <v>6</v>
      </c>
      <c r="P26" s="779">
        <v>2.99</v>
      </c>
      <c r="Q26" s="783">
        <v>1</v>
      </c>
      <c r="R26" s="784"/>
      <c r="S26" s="840">
        <f t="shared" si="1"/>
        <v>0</v>
      </c>
    </row>
    <row r="27" spans="1:19" ht="15.75" customHeight="1">
      <c r="A27" s="839">
        <v>68562</v>
      </c>
      <c r="B27" s="776">
        <v>41468685620</v>
      </c>
      <c r="C27" s="777" t="s">
        <v>274</v>
      </c>
      <c r="D27" s="778">
        <v>45</v>
      </c>
      <c r="E27" s="778">
        <v>6</v>
      </c>
      <c r="F27" s="779">
        <v>2.99</v>
      </c>
      <c r="G27" s="783">
        <v>1</v>
      </c>
      <c r="H27" s="784"/>
      <c r="I27" s="782">
        <f t="shared" si="0"/>
        <v>0</v>
      </c>
      <c r="J27" s="838"/>
      <c r="K27" s="775">
        <v>68531</v>
      </c>
      <c r="L27" s="787">
        <v>41468685316</v>
      </c>
      <c r="M27" s="785" t="s">
        <v>32</v>
      </c>
      <c r="N27" s="778">
        <v>45</v>
      </c>
      <c r="O27" s="778">
        <v>6</v>
      </c>
      <c r="P27" s="779">
        <v>2.99</v>
      </c>
      <c r="Q27" s="783">
        <v>1</v>
      </c>
      <c r="R27" s="784"/>
      <c r="S27" s="840">
        <f t="shared" si="1"/>
        <v>0</v>
      </c>
    </row>
    <row r="28" spans="1:19" ht="15.75" customHeight="1">
      <c r="A28" s="839">
        <v>69546</v>
      </c>
      <c r="B28" s="776">
        <v>41468695469</v>
      </c>
      <c r="C28" s="777" t="s">
        <v>274</v>
      </c>
      <c r="D28" s="778">
        <v>54</v>
      </c>
      <c r="E28" s="778">
        <v>6</v>
      </c>
      <c r="F28" s="779">
        <v>2.99</v>
      </c>
      <c r="G28" s="783">
        <v>1</v>
      </c>
      <c r="H28" s="784"/>
      <c r="I28" s="782">
        <f t="shared" si="0"/>
        <v>0</v>
      </c>
      <c r="J28" s="838"/>
      <c r="K28" s="775">
        <v>69531</v>
      </c>
      <c r="L28" s="787">
        <v>41468695315</v>
      </c>
      <c r="M28" s="785" t="s">
        <v>32</v>
      </c>
      <c r="N28" s="778">
        <v>54</v>
      </c>
      <c r="O28" s="778">
        <v>6</v>
      </c>
      <c r="P28" s="779">
        <v>2.99</v>
      </c>
      <c r="Q28" s="783">
        <v>1</v>
      </c>
      <c r="R28" s="784"/>
      <c r="S28" s="840">
        <f t="shared" si="1"/>
        <v>0</v>
      </c>
    </row>
    <row r="29" spans="1:19" ht="15.75" customHeight="1">
      <c r="A29" s="839">
        <v>68525</v>
      </c>
      <c r="B29" s="776">
        <v>41468685255</v>
      </c>
      <c r="C29" s="777" t="s">
        <v>8</v>
      </c>
      <c r="D29" s="778">
        <v>45</v>
      </c>
      <c r="E29" s="778">
        <v>6</v>
      </c>
      <c r="F29" s="779">
        <v>2.99</v>
      </c>
      <c r="G29" s="783">
        <v>1</v>
      </c>
      <c r="H29" s="784"/>
      <c r="I29" s="782">
        <f t="shared" si="0"/>
        <v>0</v>
      </c>
      <c r="J29" s="838"/>
      <c r="K29" s="775">
        <v>68524</v>
      </c>
      <c r="L29" s="787">
        <v>41468685248</v>
      </c>
      <c r="M29" s="777" t="s">
        <v>14</v>
      </c>
      <c r="N29" s="778">
        <v>45</v>
      </c>
      <c r="O29" s="778">
        <v>6</v>
      </c>
      <c r="P29" s="779">
        <v>2.99</v>
      </c>
      <c r="Q29" s="783">
        <v>1</v>
      </c>
      <c r="R29" s="784"/>
      <c r="S29" s="840">
        <f t="shared" si="1"/>
        <v>0</v>
      </c>
    </row>
    <row r="30" spans="1:19" ht="15.75" customHeight="1">
      <c r="A30" s="839">
        <v>69525</v>
      </c>
      <c r="B30" s="776">
        <v>41468695254</v>
      </c>
      <c r="C30" s="777" t="s">
        <v>8</v>
      </c>
      <c r="D30" s="778">
        <v>54</v>
      </c>
      <c r="E30" s="778">
        <v>6</v>
      </c>
      <c r="F30" s="779">
        <v>2.99</v>
      </c>
      <c r="G30" s="783">
        <v>1</v>
      </c>
      <c r="H30" s="784"/>
      <c r="I30" s="782">
        <f t="shared" si="0"/>
        <v>0</v>
      </c>
      <c r="J30" s="838"/>
      <c r="K30" s="775">
        <v>69524</v>
      </c>
      <c r="L30" s="787">
        <v>41468695247</v>
      </c>
      <c r="M30" s="777" t="s">
        <v>14</v>
      </c>
      <c r="N30" s="778">
        <v>54</v>
      </c>
      <c r="O30" s="778">
        <v>6</v>
      </c>
      <c r="P30" s="779">
        <v>2.99</v>
      </c>
      <c r="Q30" s="783">
        <v>1</v>
      </c>
      <c r="R30" s="784"/>
      <c r="S30" s="840">
        <f t="shared" si="1"/>
        <v>0</v>
      </c>
    </row>
    <row r="31" spans="1:19" ht="15.75" customHeight="1">
      <c r="A31" s="839">
        <v>68505</v>
      </c>
      <c r="B31" s="776">
        <v>41468685057</v>
      </c>
      <c r="C31" s="777" t="s">
        <v>272</v>
      </c>
      <c r="D31" s="778">
        <v>45</v>
      </c>
      <c r="E31" s="778">
        <v>6</v>
      </c>
      <c r="F31" s="779">
        <v>2.99</v>
      </c>
      <c r="G31" s="780">
        <v>1</v>
      </c>
      <c r="H31" s="781"/>
      <c r="I31" s="782">
        <f t="shared" si="0"/>
        <v>0</v>
      </c>
      <c r="J31" s="838"/>
      <c r="K31" s="775">
        <v>68532</v>
      </c>
      <c r="L31" s="787">
        <v>41468685323</v>
      </c>
      <c r="M31" s="785" t="s">
        <v>284</v>
      </c>
      <c r="N31" s="778">
        <v>45</v>
      </c>
      <c r="O31" s="778">
        <v>6</v>
      </c>
      <c r="P31" s="779">
        <v>2.99</v>
      </c>
      <c r="Q31" s="783">
        <v>1</v>
      </c>
      <c r="R31" s="784"/>
      <c r="S31" s="840">
        <f t="shared" si="1"/>
        <v>0</v>
      </c>
    </row>
    <row r="32" spans="1:19" ht="15.75" customHeight="1">
      <c r="A32" s="839">
        <v>69505</v>
      </c>
      <c r="B32" s="776">
        <v>41468695056</v>
      </c>
      <c r="C32" s="777" t="s">
        <v>272</v>
      </c>
      <c r="D32" s="778">
        <v>54</v>
      </c>
      <c r="E32" s="778">
        <v>6</v>
      </c>
      <c r="F32" s="779">
        <v>2.99</v>
      </c>
      <c r="G32" s="783">
        <v>1</v>
      </c>
      <c r="H32" s="784"/>
      <c r="I32" s="782">
        <f t="shared" si="0"/>
        <v>0</v>
      </c>
      <c r="J32" s="838"/>
      <c r="K32" s="775">
        <v>69532</v>
      </c>
      <c r="L32" s="787">
        <v>41468695322</v>
      </c>
      <c r="M32" s="785" t="s">
        <v>284</v>
      </c>
      <c r="N32" s="778">
        <v>54</v>
      </c>
      <c r="O32" s="778">
        <v>6</v>
      </c>
      <c r="P32" s="779">
        <v>2.99</v>
      </c>
      <c r="Q32" s="783">
        <v>1</v>
      </c>
      <c r="R32" s="784"/>
      <c r="S32" s="840">
        <f t="shared" si="1"/>
        <v>0</v>
      </c>
    </row>
    <row r="33" spans="1:19" ht="15.75" customHeight="1">
      <c r="A33" s="839">
        <v>68522</v>
      </c>
      <c r="B33" s="776">
        <v>41468685224</v>
      </c>
      <c r="C33" s="785" t="s">
        <v>283</v>
      </c>
      <c r="D33" s="778">
        <v>45</v>
      </c>
      <c r="E33" s="778">
        <v>6</v>
      </c>
      <c r="F33" s="779">
        <v>2.99</v>
      </c>
      <c r="G33" s="783">
        <v>1</v>
      </c>
      <c r="H33" s="784"/>
      <c r="I33" s="782">
        <f t="shared" si="0"/>
        <v>0</v>
      </c>
      <c r="J33" s="838"/>
      <c r="K33" s="775">
        <v>68504</v>
      </c>
      <c r="L33" s="787">
        <v>41468685040</v>
      </c>
      <c r="M33" s="777" t="s">
        <v>35</v>
      </c>
      <c r="N33" s="778">
        <v>45</v>
      </c>
      <c r="O33" s="778">
        <v>6</v>
      </c>
      <c r="P33" s="779">
        <v>2.99</v>
      </c>
      <c r="Q33" s="783">
        <v>1</v>
      </c>
      <c r="R33" s="784"/>
      <c r="S33" s="840">
        <f t="shared" si="1"/>
        <v>0</v>
      </c>
    </row>
    <row r="34" spans="1:19" ht="15.75" customHeight="1">
      <c r="A34" s="839">
        <v>69522</v>
      </c>
      <c r="B34" s="776">
        <v>41468695223</v>
      </c>
      <c r="C34" s="785" t="s">
        <v>283</v>
      </c>
      <c r="D34" s="778">
        <v>54</v>
      </c>
      <c r="E34" s="778">
        <v>6</v>
      </c>
      <c r="F34" s="779">
        <v>2.99</v>
      </c>
      <c r="G34" s="783">
        <v>1</v>
      </c>
      <c r="H34" s="784"/>
      <c r="I34" s="782">
        <f t="shared" si="0"/>
        <v>0</v>
      </c>
      <c r="J34" s="838"/>
      <c r="K34" s="775">
        <v>69504</v>
      </c>
      <c r="L34" s="787">
        <v>41468695049</v>
      </c>
      <c r="M34" s="777" t="s">
        <v>35</v>
      </c>
      <c r="N34" s="778">
        <v>54</v>
      </c>
      <c r="O34" s="778">
        <v>6</v>
      </c>
      <c r="P34" s="779">
        <v>2.99</v>
      </c>
      <c r="Q34" s="783">
        <v>1</v>
      </c>
      <c r="R34" s="784"/>
      <c r="S34" s="840">
        <f t="shared" si="1"/>
        <v>0</v>
      </c>
    </row>
    <row r="35" spans="1:19" ht="15.75" customHeight="1">
      <c r="A35" s="839">
        <v>68516</v>
      </c>
      <c r="B35" s="776">
        <v>41468685163</v>
      </c>
      <c r="C35" s="777" t="s">
        <v>43</v>
      </c>
      <c r="D35" s="778">
        <v>45</v>
      </c>
      <c r="E35" s="778">
        <v>6</v>
      </c>
      <c r="F35" s="779">
        <v>2.99</v>
      </c>
      <c r="G35" s="783">
        <v>1</v>
      </c>
      <c r="H35" s="784"/>
      <c r="I35" s="782">
        <f t="shared" si="0"/>
        <v>0</v>
      </c>
      <c r="J35" s="838"/>
      <c r="K35" s="775">
        <v>68519</v>
      </c>
      <c r="L35" s="787">
        <v>41468685194</v>
      </c>
      <c r="M35" s="777" t="s">
        <v>36</v>
      </c>
      <c r="N35" s="778">
        <v>45</v>
      </c>
      <c r="O35" s="778">
        <v>6</v>
      </c>
      <c r="P35" s="779">
        <v>2.99</v>
      </c>
      <c r="Q35" s="783">
        <v>1</v>
      </c>
      <c r="R35" s="784"/>
      <c r="S35" s="840">
        <f t="shared" ref="S35:S46" si="2">R34:R35*Q35</f>
        <v>0</v>
      </c>
    </row>
    <row r="36" spans="1:19" ht="15.75" customHeight="1">
      <c r="A36" s="839">
        <v>69516</v>
      </c>
      <c r="B36" s="776">
        <v>41468695162</v>
      </c>
      <c r="C36" s="777" t="s">
        <v>43</v>
      </c>
      <c r="D36" s="778">
        <v>54</v>
      </c>
      <c r="E36" s="778">
        <v>6</v>
      </c>
      <c r="F36" s="779">
        <v>2.99</v>
      </c>
      <c r="G36" s="783">
        <v>1</v>
      </c>
      <c r="H36" s="784"/>
      <c r="I36" s="782">
        <f t="shared" si="0"/>
        <v>0</v>
      </c>
      <c r="J36" s="838"/>
      <c r="K36" s="775">
        <v>69519</v>
      </c>
      <c r="L36" s="787">
        <v>41468695193</v>
      </c>
      <c r="M36" s="777" t="s">
        <v>36</v>
      </c>
      <c r="N36" s="778">
        <v>54</v>
      </c>
      <c r="O36" s="778">
        <v>6</v>
      </c>
      <c r="P36" s="779">
        <v>2.99</v>
      </c>
      <c r="Q36" s="783">
        <v>1</v>
      </c>
      <c r="R36" s="784"/>
      <c r="S36" s="840">
        <f t="shared" si="2"/>
        <v>0</v>
      </c>
    </row>
    <row r="37" spans="1:19" ht="15.75" customHeight="1">
      <c r="A37" s="839">
        <v>68518</v>
      </c>
      <c r="B37" s="776">
        <v>41468685187</v>
      </c>
      <c r="C37" s="777" t="s">
        <v>23</v>
      </c>
      <c r="D37" s="778">
        <v>45</v>
      </c>
      <c r="E37" s="778">
        <v>6</v>
      </c>
      <c r="F37" s="779">
        <v>2.99</v>
      </c>
      <c r="G37" s="783">
        <v>1</v>
      </c>
      <c r="H37" s="784"/>
      <c r="I37" s="782">
        <f t="shared" si="0"/>
        <v>0</v>
      </c>
      <c r="J37" s="838"/>
      <c r="K37" s="775">
        <v>68539</v>
      </c>
      <c r="L37" s="787">
        <v>41468685392</v>
      </c>
      <c r="M37" s="785" t="s">
        <v>45</v>
      </c>
      <c r="N37" s="778">
        <v>45</v>
      </c>
      <c r="O37" s="778">
        <v>6</v>
      </c>
      <c r="P37" s="779">
        <v>2.99</v>
      </c>
      <c r="Q37" s="783">
        <v>1</v>
      </c>
      <c r="R37" s="784"/>
      <c r="S37" s="840">
        <f t="shared" si="2"/>
        <v>0</v>
      </c>
    </row>
    <row r="38" spans="1:19" ht="15.75" customHeight="1">
      <c r="A38" s="839">
        <v>69518</v>
      </c>
      <c r="B38" s="776">
        <v>41468695186</v>
      </c>
      <c r="C38" s="777" t="s">
        <v>23</v>
      </c>
      <c r="D38" s="778">
        <v>54</v>
      </c>
      <c r="E38" s="778">
        <v>6</v>
      </c>
      <c r="F38" s="779">
        <v>2.99</v>
      </c>
      <c r="G38" s="783">
        <v>1</v>
      </c>
      <c r="H38" s="784"/>
      <c r="I38" s="782">
        <f t="shared" si="0"/>
        <v>0</v>
      </c>
      <c r="J38" s="838"/>
      <c r="K38" s="775">
        <v>69539</v>
      </c>
      <c r="L38" s="787">
        <v>41468695391</v>
      </c>
      <c r="M38" s="785" t="s">
        <v>45</v>
      </c>
      <c r="N38" s="778">
        <v>54</v>
      </c>
      <c r="O38" s="778">
        <v>6</v>
      </c>
      <c r="P38" s="779">
        <v>2.99</v>
      </c>
      <c r="Q38" s="783">
        <v>1</v>
      </c>
      <c r="R38" s="784"/>
      <c r="S38" s="840">
        <f t="shared" si="2"/>
        <v>0</v>
      </c>
    </row>
    <row r="39" spans="1:19" ht="15.75" customHeight="1">
      <c r="A39" s="839">
        <v>68511</v>
      </c>
      <c r="B39" s="776">
        <v>41468685118</v>
      </c>
      <c r="C39" s="777" t="s">
        <v>25</v>
      </c>
      <c r="D39" s="778">
        <v>45</v>
      </c>
      <c r="E39" s="778">
        <v>6</v>
      </c>
      <c r="F39" s="779">
        <v>2.99</v>
      </c>
      <c r="G39" s="783">
        <v>1</v>
      </c>
      <c r="H39" s="784"/>
      <c r="I39" s="782">
        <f t="shared" si="0"/>
        <v>0</v>
      </c>
      <c r="J39" s="838"/>
      <c r="K39" s="775">
        <v>68528</v>
      </c>
      <c r="L39" s="787">
        <v>41468685286</v>
      </c>
      <c r="M39" s="777" t="s">
        <v>44</v>
      </c>
      <c r="N39" s="778">
        <v>45</v>
      </c>
      <c r="O39" s="778">
        <v>6</v>
      </c>
      <c r="P39" s="779">
        <v>2.99</v>
      </c>
      <c r="Q39" s="783">
        <v>1</v>
      </c>
      <c r="R39" s="784"/>
      <c r="S39" s="840">
        <f t="shared" si="2"/>
        <v>0</v>
      </c>
    </row>
    <row r="40" spans="1:19" ht="15.75" customHeight="1">
      <c r="A40" s="839">
        <v>69511</v>
      </c>
      <c r="B40" s="776">
        <v>41468695117</v>
      </c>
      <c r="C40" s="777" t="s">
        <v>25</v>
      </c>
      <c r="D40" s="778">
        <v>54</v>
      </c>
      <c r="E40" s="778">
        <v>6</v>
      </c>
      <c r="F40" s="779">
        <v>2.99</v>
      </c>
      <c r="G40" s="783">
        <v>1</v>
      </c>
      <c r="H40" s="784"/>
      <c r="I40" s="782">
        <f t="shared" si="0"/>
        <v>0</v>
      </c>
      <c r="J40" s="838"/>
      <c r="K40" s="775">
        <v>69528</v>
      </c>
      <c r="L40" s="787">
        <v>41468695285</v>
      </c>
      <c r="M40" s="785" t="s">
        <v>44</v>
      </c>
      <c r="N40" s="778">
        <v>54</v>
      </c>
      <c r="O40" s="778">
        <v>6</v>
      </c>
      <c r="P40" s="779">
        <v>2.99</v>
      </c>
      <c r="Q40" s="783">
        <v>1</v>
      </c>
      <c r="R40" s="784"/>
      <c r="S40" s="840">
        <f t="shared" si="2"/>
        <v>0</v>
      </c>
    </row>
    <row r="41" spans="1:19" ht="15.75" customHeight="1">
      <c r="A41" s="839">
        <v>68520</v>
      </c>
      <c r="B41" s="776">
        <v>41468685200</v>
      </c>
      <c r="C41" s="777" t="s">
        <v>9</v>
      </c>
      <c r="D41" s="778">
        <v>45</v>
      </c>
      <c r="E41" s="778">
        <v>6</v>
      </c>
      <c r="F41" s="779">
        <v>2.99</v>
      </c>
      <c r="G41" s="783">
        <v>1</v>
      </c>
      <c r="H41" s="784"/>
      <c r="I41" s="782">
        <f t="shared" ref="I41:I46" si="3">H40:H41*G41</f>
        <v>0</v>
      </c>
      <c r="J41" s="838"/>
      <c r="K41" s="775">
        <v>68503</v>
      </c>
      <c r="L41" s="787">
        <v>41468685033</v>
      </c>
      <c r="M41" s="777" t="s">
        <v>16</v>
      </c>
      <c r="N41" s="778">
        <v>45</v>
      </c>
      <c r="O41" s="778">
        <v>6</v>
      </c>
      <c r="P41" s="779">
        <v>2.99</v>
      </c>
      <c r="Q41" s="783">
        <v>1</v>
      </c>
      <c r="R41" s="784"/>
      <c r="S41" s="840">
        <f t="shared" si="2"/>
        <v>0</v>
      </c>
    </row>
    <row r="42" spans="1:19" ht="15.75" customHeight="1">
      <c r="A42" s="839">
        <v>69520</v>
      </c>
      <c r="B42" s="776">
        <v>41468695209</v>
      </c>
      <c r="C42" s="777" t="s">
        <v>9</v>
      </c>
      <c r="D42" s="778">
        <v>54</v>
      </c>
      <c r="E42" s="778">
        <v>6</v>
      </c>
      <c r="F42" s="779">
        <v>2.99</v>
      </c>
      <c r="G42" s="783">
        <v>1</v>
      </c>
      <c r="H42" s="784"/>
      <c r="I42" s="782">
        <f t="shared" si="3"/>
        <v>0</v>
      </c>
      <c r="J42" s="838"/>
      <c r="K42" s="775">
        <v>69503</v>
      </c>
      <c r="L42" s="787">
        <v>41468695032</v>
      </c>
      <c r="M42" s="777" t="s">
        <v>16</v>
      </c>
      <c r="N42" s="778">
        <v>54</v>
      </c>
      <c r="O42" s="778">
        <v>6</v>
      </c>
      <c r="P42" s="779">
        <v>2.99</v>
      </c>
      <c r="Q42" s="783">
        <v>1</v>
      </c>
      <c r="R42" s="784"/>
      <c r="S42" s="840">
        <f t="shared" si="2"/>
        <v>0</v>
      </c>
    </row>
    <row r="43" spans="1:19" ht="15.75" customHeight="1">
      <c r="A43" s="839">
        <v>68529</v>
      </c>
      <c r="B43" s="776">
        <v>41468685293</v>
      </c>
      <c r="C43" s="777" t="s">
        <v>34</v>
      </c>
      <c r="D43" s="778">
        <v>45</v>
      </c>
      <c r="E43" s="778">
        <v>6</v>
      </c>
      <c r="F43" s="779">
        <v>2.99</v>
      </c>
      <c r="G43" s="783">
        <v>1</v>
      </c>
      <c r="H43" s="784"/>
      <c r="I43" s="782">
        <f t="shared" si="3"/>
        <v>0</v>
      </c>
      <c r="J43" s="838"/>
      <c r="K43" s="775">
        <v>68521</v>
      </c>
      <c r="L43" s="787">
        <v>41468685217</v>
      </c>
      <c r="M43" s="777" t="s">
        <v>275</v>
      </c>
      <c r="N43" s="778">
        <v>45</v>
      </c>
      <c r="O43" s="778">
        <v>6</v>
      </c>
      <c r="P43" s="779">
        <v>2.99</v>
      </c>
      <c r="Q43" s="783">
        <v>1</v>
      </c>
      <c r="R43" s="784"/>
      <c r="S43" s="840">
        <f t="shared" si="2"/>
        <v>0</v>
      </c>
    </row>
    <row r="44" spans="1:19" ht="15.75" customHeight="1">
      <c r="A44" s="839">
        <v>69529</v>
      </c>
      <c r="B44" s="776">
        <v>41468695292</v>
      </c>
      <c r="C44" s="777" t="s">
        <v>34</v>
      </c>
      <c r="D44" s="778">
        <v>54</v>
      </c>
      <c r="E44" s="778">
        <v>6</v>
      </c>
      <c r="F44" s="779">
        <v>2.99</v>
      </c>
      <c r="G44" s="783">
        <v>1</v>
      </c>
      <c r="H44" s="784"/>
      <c r="I44" s="782">
        <f t="shared" si="3"/>
        <v>0</v>
      </c>
      <c r="J44" s="838"/>
      <c r="K44" s="775">
        <v>69521</v>
      </c>
      <c r="L44" s="787">
        <v>41468695216</v>
      </c>
      <c r="M44" s="777" t="s">
        <v>275</v>
      </c>
      <c r="N44" s="778">
        <v>54</v>
      </c>
      <c r="O44" s="778">
        <v>6</v>
      </c>
      <c r="P44" s="779">
        <v>2.99</v>
      </c>
      <c r="Q44" s="783">
        <v>1</v>
      </c>
      <c r="R44" s="784"/>
      <c r="S44" s="840">
        <f t="shared" si="2"/>
        <v>0</v>
      </c>
    </row>
    <row r="45" spans="1:19" ht="15.75" customHeight="1">
      <c r="A45" s="839">
        <v>68509</v>
      </c>
      <c r="B45" s="776">
        <v>41468685095</v>
      </c>
      <c r="C45" s="777" t="s">
        <v>228</v>
      </c>
      <c r="D45" s="778">
        <v>45</v>
      </c>
      <c r="E45" s="778">
        <v>6</v>
      </c>
      <c r="F45" s="779">
        <v>2.99</v>
      </c>
      <c r="G45" s="783">
        <v>1</v>
      </c>
      <c r="H45" s="784"/>
      <c r="I45" s="782">
        <f t="shared" si="3"/>
        <v>0</v>
      </c>
      <c r="J45" s="838"/>
      <c r="K45" s="775">
        <v>68517</v>
      </c>
      <c r="L45" s="787">
        <v>41468685170</v>
      </c>
      <c r="M45" s="777" t="s">
        <v>17</v>
      </c>
      <c r="N45" s="778">
        <v>45</v>
      </c>
      <c r="O45" s="778">
        <v>6</v>
      </c>
      <c r="P45" s="779">
        <v>2.99</v>
      </c>
      <c r="Q45" s="783">
        <v>1</v>
      </c>
      <c r="R45" s="784"/>
      <c r="S45" s="840">
        <f t="shared" si="2"/>
        <v>0</v>
      </c>
    </row>
    <row r="46" spans="1:19" ht="15.75" customHeight="1" thickBot="1">
      <c r="A46" s="1070">
        <v>69509</v>
      </c>
      <c r="B46" s="1055">
        <v>41468695094</v>
      </c>
      <c r="C46" s="1056" t="s">
        <v>228</v>
      </c>
      <c r="D46" s="1057">
        <v>54</v>
      </c>
      <c r="E46" s="1057">
        <v>6</v>
      </c>
      <c r="F46" s="1058">
        <v>2.99</v>
      </c>
      <c r="G46" s="1059">
        <v>1</v>
      </c>
      <c r="H46" s="1060"/>
      <c r="I46" s="1061">
        <f t="shared" si="3"/>
        <v>0</v>
      </c>
      <c r="J46" s="838"/>
      <c r="K46" s="1062">
        <v>69517</v>
      </c>
      <c r="L46" s="1063">
        <v>41468695179</v>
      </c>
      <c r="M46" s="1056" t="s">
        <v>17</v>
      </c>
      <c r="N46" s="1057">
        <v>54</v>
      </c>
      <c r="O46" s="1057">
        <v>6</v>
      </c>
      <c r="P46" s="1058">
        <v>2.99</v>
      </c>
      <c r="Q46" s="1059">
        <v>1</v>
      </c>
      <c r="R46" s="1060"/>
      <c r="S46" s="1064">
        <f t="shared" si="2"/>
        <v>0</v>
      </c>
    </row>
    <row r="47" spans="1:19" s="242" customFormat="1" ht="21.75" customHeight="1" thickBot="1">
      <c r="A47" s="1697"/>
      <c r="B47" s="1698"/>
      <c r="C47" s="1698"/>
      <c r="D47" s="1698"/>
      <c r="E47" s="1698"/>
      <c r="F47" s="1698"/>
      <c r="G47" s="1698"/>
      <c r="H47" s="1698"/>
      <c r="I47" s="1699"/>
      <c r="J47" s="1065"/>
      <c r="K47" s="1066"/>
      <c r="L47" s="1067"/>
      <c r="M47" s="1694" t="s">
        <v>398</v>
      </c>
      <c r="N47" s="1694"/>
      <c r="O47" s="1694"/>
      <c r="P47" s="1694"/>
      <c r="Q47" s="1695"/>
      <c r="R47" s="1068">
        <f>SUM(R46,H9:H88)</f>
        <v>0</v>
      </c>
      <c r="S47" s="1069">
        <f>SUM(S9:S46,I9:I46)</f>
        <v>0</v>
      </c>
    </row>
    <row r="48" spans="1:19" s="751" customFormat="1" ht="15.75" customHeight="1">
      <c r="A48" s="842"/>
      <c r="B48" s="842"/>
      <c r="C48" s="843"/>
      <c r="D48" s="843"/>
      <c r="E48" s="843"/>
      <c r="F48" s="843"/>
      <c r="G48" s="843"/>
      <c r="H48" s="844"/>
      <c r="I48" s="845"/>
    </row>
    <row r="49" spans="1:20" s="751" customFormat="1" ht="15.75" customHeight="1">
      <c r="A49" s="842"/>
      <c r="B49" s="842"/>
      <c r="C49" s="843"/>
      <c r="D49" s="843"/>
      <c r="E49" s="843"/>
      <c r="F49" s="843"/>
      <c r="G49" s="843"/>
      <c r="H49" s="844"/>
      <c r="I49" s="845"/>
    </row>
    <row r="50" spans="1:20" s="751" customFormat="1" ht="15.75" customHeight="1">
      <c r="A50" s="842"/>
      <c r="B50" s="842"/>
      <c r="C50" s="843"/>
      <c r="D50" s="843"/>
      <c r="E50" s="843"/>
      <c r="F50" s="843"/>
      <c r="G50" s="843"/>
      <c r="H50" s="844"/>
      <c r="I50" s="845"/>
      <c r="S50" s="1045">
        <v>13</v>
      </c>
    </row>
    <row r="51" spans="1:20" ht="15.75" customHeight="1">
      <c r="A51" s="842"/>
      <c r="B51" s="842"/>
      <c r="C51" s="843"/>
      <c r="D51" s="843"/>
      <c r="E51" s="843"/>
      <c r="F51" s="843"/>
      <c r="G51" s="843"/>
      <c r="H51" s="844"/>
      <c r="I51" s="845"/>
      <c r="J51" s="751"/>
      <c r="K51" s="751"/>
      <c r="L51" s="751"/>
      <c r="M51" s="751"/>
      <c r="N51" s="751"/>
      <c r="O51" s="751"/>
      <c r="P51" s="751"/>
      <c r="Q51" s="751"/>
      <c r="R51" s="751"/>
      <c r="S51" s="751"/>
      <c r="T51" s="751"/>
    </row>
    <row r="52" spans="1:20" ht="15.75" customHeight="1">
      <c r="A52" s="842"/>
      <c r="B52" s="842"/>
      <c r="C52" s="843"/>
      <c r="D52" s="843"/>
      <c r="E52" s="843"/>
      <c r="F52" s="843"/>
      <c r="G52" s="843"/>
      <c r="H52" s="844"/>
      <c r="I52" s="845"/>
      <c r="J52" s="751"/>
      <c r="K52" s="751"/>
      <c r="L52" s="751"/>
      <c r="M52" s="751"/>
      <c r="N52" s="751"/>
      <c r="O52" s="751"/>
      <c r="P52" s="751"/>
      <c r="Q52" s="751"/>
      <c r="R52" s="751"/>
      <c r="S52" s="751"/>
      <c r="T52" s="751"/>
    </row>
    <row r="53" spans="1:20" ht="15.75" customHeight="1">
      <c r="A53" s="842"/>
      <c r="B53" s="842"/>
      <c r="C53" s="843"/>
      <c r="D53" s="843"/>
      <c r="E53" s="843"/>
      <c r="F53" s="843"/>
      <c r="G53" s="843"/>
      <c r="H53" s="844"/>
      <c r="I53" s="845"/>
      <c r="J53" s="751"/>
      <c r="K53" s="751"/>
      <c r="L53" s="751"/>
      <c r="M53" s="751"/>
      <c r="N53" s="751"/>
      <c r="O53" s="751"/>
      <c r="P53" s="751"/>
      <c r="Q53" s="751"/>
      <c r="R53" s="751"/>
      <c r="S53" s="751"/>
      <c r="T53" s="751"/>
    </row>
    <row r="54" spans="1:20" ht="15.75" customHeight="1">
      <c r="A54" s="842"/>
      <c r="B54" s="842"/>
      <c r="C54" s="843"/>
      <c r="D54" s="843"/>
      <c r="E54" s="843"/>
      <c r="F54" s="843"/>
      <c r="G54" s="843"/>
      <c r="H54" s="844"/>
      <c r="I54" s="845"/>
      <c r="J54" s="751"/>
      <c r="K54" s="751"/>
      <c r="L54" s="751"/>
      <c r="M54" s="751"/>
      <c r="N54" s="751"/>
      <c r="O54" s="751"/>
      <c r="P54" s="751"/>
      <c r="Q54" s="751"/>
      <c r="R54" s="751"/>
      <c r="S54" s="751"/>
      <c r="T54" s="751"/>
    </row>
    <row r="55" spans="1:20" ht="15.75" customHeight="1">
      <c r="A55" s="842"/>
      <c r="B55" s="842"/>
      <c r="C55" s="843"/>
      <c r="D55" s="843"/>
      <c r="E55" s="843"/>
      <c r="F55" s="843"/>
      <c r="G55" s="843"/>
      <c r="H55" s="844"/>
      <c r="I55" s="845"/>
      <c r="J55" s="751"/>
      <c r="K55" s="751"/>
      <c r="L55" s="751"/>
      <c r="M55" s="751"/>
      <c r="N55" s="751"/>
      <c r="O55" s="751"/>
      <c r="P55" s="751"/>
      <c r="Q55" s="751"/>
      <c r="R55" s="751"/>
      <c r="S55" s="751"/>
      <c r="T55" s="751"/>
    </row>
    <row r="56" spans="1:20" ht="15.75" customHeight="1">
      <c r="A56" s="842"/>
      <c r="B56" s="842"/>
      <c r="C56" s="843"/>
      <c r="D56" s="843"/>
      <c r="E56" s="843"/>
      <c r="F56" s="843"/>
      <c r="G56" s="843"/>
      <c r="H56" s="844"/>
      <c r="I56" s="845"/>
      <c r="J56" s="751"/>
      <c r="K56" s="751"/>
      <c r="L56" s="751"/>
      <c r="M56" s="751"/>
      <c r="N56" s="751"/>
      <c r="O56" s="751"/>
      <c r="P56" s="751"/>
      <c r="Q56" s="751"/>
      <c r="R56" s="751"/>
      <c r="S56" s="751"/>
      <c r="T56" s="751"/>
    </row>
    <row r="57" spans="1:20" ht="15.75" customHeight="1">
      <c r="A57" s="842"/>
      <c r="B57" s="842"/>
      <c r="C57" s="843"/>
      <c r="D57" s="843"/>
      <c r="E57" s="843"/>
      <c r="F57" s="843"/>
      <c r="G57" s="843"/>
      <c r="H57" s="844"/>
      <c r="I57" s="845"/>
      <c r="J57" s="751"/>
      <c r="K57" s="751"/>
      <c r="L57" s="751"/>
      <c r="M57" s="751"/>
      <c r="N57" s="751"/>
      <c r="O57" s="751"/>
      <c r="P57" s="751"/>
      <c r="Q57" s="751"/>
      <c r="R57" s="751"/>
      <c r="S57" s="751"/>
      <c r="T57" s="751"/>
    </row>
    <row r="58" spans="1:20" s="830" customFormat="1" ht="15.75" customHeight="1">
      <c r="A58" s="846"/>
      <c r="B58" s="846"/>
      <c r="C58" s="16"/>
      <c r="D58" s="16"/>
      <c r="E58" s="16"/>
      <c r="F58" s="181"/>
      <c r="G58" s="1048"/>
      <c r="H58" s="180"/>
      <c r="I58" s="831"/>
      <c r="J58" s="831"/>
      <c r="K58" s="831"/>
      <c r="L58" s="1696"/>
      <c r="M58" s="1696"/>
      <c r="N58" s="1696"/>
      <c r="O58" s="1696"/>
      <c r="P58" s="16"/>
      <c r="Q58" s="16"/>
      <c r="R58" s="16"/>
      <c r="S58" s="16"/>
      <c r="T58" s="16"/>
    </row>
    <row r="59" spans="1:20" s="830" customFormat="1" ht="15.75" customHeight="1">
      <c r="A59" s="846"/>
      <c r="B59" s="846"/>
      <c r="C59" s="16"/>
      <c r="D59" s="16"/>
      <c r="E59" s="16"/>
      <c r="F59" s="832"/>
      <c r="G59" s="833"/>
      <c r="H59" s="180"/>
      <c r="I59" s="831"/>
      <c r="J59" s="831"/>
      <c r="K59" s="831"/>
      <c r="L59" s="834"/>
      <c r="M59" s="834"/>
      <c r="N59" s="834"/>
      <c r="O59" s="831"/>
      <c r="P59" s="16"/>
      <c r="Q59" s="16"/>
      <c r="R59" s="16"/>
      <c r="S59" s="16"/>
      <c r="T59" s="16"/>
    </row>
    <row r="60" spans="1:20" s="830" customFormat="1" ht="15.75" customHeight="1">
      <c r="A60" s="846"/>
      <c r="B60" s="846"/>
      <c r="C60" s="16"/>
      <c r="D60" s="16"/>
      <c r="E60" s="16"/>
      <c r="F60" s="832"/>
      <c r="G60" s="833"/>
      <c r="H60" s="180"/>
      <c r="I60" s="831"/>
      <c r="J60" s="831"/>
      <c r="K60" s="831"/>
      <c r="L60" s="834"/>
      <c r="M60" s="834"/>
      <c r="N60" s="834"/>
      <c r="O60" s="831"/>
      <c r="P60" s="16"/>
      <c r="Q60" s="16"/>
      <c r="R60" s="16"/>
      <c r="S60" s="16"/>
      <c r="T60" s="16"/>
    </row>
    <row r="61" spans="1:20" s="830" customFormat="1" ht="15.75" customHeight="1">
      <c r="A61" s="846"/>
      <c r="B61" s="846"/>
      <c r="C61" s="16"/>
      <c r="D61" s="16"/>
      <c r="E61" s="16"/>
      <c r="F61" s="832"/>
      <c r="G61" s="833"/>
      <c r="H61" s="180"/>
      <c r="I61" s="831"/>
      <c r="J61" s="831"/>
      <c r="K61" s="831"/>
      <c r="L61" s="834"/>
      <c r="M61" s="834"/>
      <c r="N61" s="834"/>
      <c r="O61" s="831"/>
      <c r="P61" s="16"/>
      <c r="Q61" s="16"/>
      <c r="R61" s="16"/>
      <c r="S61" s="16"/>
      <c r="T61" s="16"/>
    </row>
    <row r="62" spans="1:20" s="830" customFormat="1" ht="15.75" customHeight="1">
      <c r="A62" s="846"/>
      <c r="B62" s="846"/>
      <c r="C62" s="16"/>
      <c r="D62" s="16"/>
      <c r="E62" s="16"/>
      <c r="F62" s="835"/>
      <c r="G62" s="833"/>
      <c r="H62" s="180"/>
      <c r="I62" s="831"/>
      <c r="J62" s="831"/>
      <c r="K62" s="831"/>
      <c r="L62" s="836"/>
      <c r="M62" s="834"/>
      <c r="N62" s="834"/>
      <c r="O62" s="831"/>
      <c r="P62" s="16"/>
      <c r="Q62" s="16"/>
      <c r="R62" s="16"/>
      <c r="S62" s="16"/>
      <c r="T62" s="16"/>
    </row>
    <row r="63" spans="1:20" s="830" customFormat="1" ht="15.75" customHeight="1">
      <c r="A63" s="846"/>
      <c r="B63" s="846"/>
      <c r="C63" s="16"/>
      <c r="D63" s="16"/>
      <c r="E63" s="16"/>
      <c r="F63" s="832"/>
      <c r="G63" s="833"/>
      <c r="H63" s="180"/>
      <c r="I63" s="831"/>
      <c r="J63" s="831"/>
      <c r="K63" s="831"/>
      <c r="L63" s="836"/>
      <c r="M63" s="834"/>
      <c r="N63" s="834"/>
      <c r="O63" s="831"/>
      <c r="P63" s="16"/>
      <c r="Q63" s="16"/>
      <c r="R63" s="16"/>
      <c r="S63" s="16"/>
      <c r="T63" s="16"/>
    </row>
    <row r="64" spans="1:20" s="830" customFormat="1" ht="15.75" customHeight="1">
      <c r="A64" s="846"/>
      <c r="B64" s="846"/>
      <c r="C64" s="16"/>
      <c r="D64" s="16"/>
      <c r="E64" s="16"/>
      <c r="F64" s="837"/>
      <c r="G64" s="833"/>
      <c r="H64" s="180"/>
      <c r="I64" s="831"/>
      <c r="J64" s="831"/>
      <c r="K64" s="831"/>
      <c r="L64" s="834"/>
      <c r="M64" s="834"/>
      <c r="N64" s="834"/>
      <c r="O64" s="831"/>
      <c r="P64" s="16"/>
      <c r="Q64" s="16"/>
      <c r="R64" s="16"/>
      <c r="S64" s="16"/>
      <c r="T64" s="16"/>
    </row>
    <row r="65" spans="1:20" ht="15.75" customHeight="1">
      <c r="A65" s="842"/>
      <c r="B65" s="842"/>
      <c r="C65" s="843"/>
      <c r="D65" s="843"/>
      <c r="E65" s="843"/>
      <c r="F65" s="16"/>
      <c r="G65" s="1047"/>
      <c r="H65" s="16"/>
      <c r="I65" s="750"/>
      <c r="J65" s="750"/>
      <c r="K65" s="750"/>
      <c r="L65" s="252"/>
      <c r="M65" s="18"/>
      <c r="N65" s="751"/>
      <c r="O65" s="13"/>
      <c r="P65" s="751"/>
      <c r="Q65" s="751"/>
      <c r="R65" s="751"/>
      <c r="S65" s="751"/>
      <c r="T65" s="751"/>
    </row>
    <row r="66" spans="1:20" ht="15.75" customHeight="1">
      <c r="A66" s="842"/>
      <c r="B66" s="842"/>
      <c r="C66" s="843"/>
      <c r="D66" s="843"/>
      <c r="E66" s="843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751"/>
      <c r="Q66" s="751"/>
      <c r="R66" s="751"/>
      <c r="S66" s="751"/>
      <c r="T66" s="751"/>
    </row>
    <row r="67" spans="1:20" ht="15.75" customHeight="1">
      <c r="A67" s="842"/>
      <c r="B67" s="842"/>
      <c r="C67" s="843"/>
      <c r="D67" s="843"/>
      <c r="E67" s="843"/>
      <c r="F67" s="843"/>
      <c r="G67" s="843"/>
      <c r="H67" s="844"/>
      <c r="I67" s="845"/>
      <c r="J67" s="751"/>
      <c r="K67" s="751"/>
      <c r="L67" s="751"/>
      <c r="M67" s="751"/>
      <c r="N67" s="751"/>
      <c r="O67" s="751"/>
      <c r="P67" s="751"/>
      <c r="Q67" s="751"/>
      <c r="R67" s="751"/>
      <c r="S67" s="751"/>
      <c r="T67" s="751"/>
    </row>
    <row r="68" spans="1:20" ht="15.75" customHeight="1">
      <c r="A68" s="842"/>
      <c r="B68" s="842"/>
      <c r="C68" s="843"/>
      <c r="D68" s="843"/>
      <c r="E68" s="843"/>
      <c r="F68" s="843"/>
      <c r="G68" s="843"/>
      <c r="H68" s="844"/>
      <c r="I68" s="845"/>
      <c r="J68" s="751"/>
      <c r="K68" s="751"/>
      <c r="L68" s="751"/>
      <c r="M68" s="751"/>
      <c r="N68" s="751"/>
      <c r="O68" s="751"/>
      <c r="P68" s="751"/>
      <c r="Q68" s="751"/>
      <c r="R68" s="751"/>
      <c r="S68" s="751"/>
      <c r="T68" s="751"/>
    </row>
    <row r="69" spans="1:20" ht="15.75" customHeight="1">
      <c r="A69" s="842"/>
      <c r="B69" s="842"/>
      <c r="C69" s="843"/>
      <c r="D69" s="843"/>
      <c r="E69" s="843"/>
      <c r="F69" s="843"/>
      <c r="G69" s="843"/>
      <c r="H69" s="844"/>
      <c r="I69" s="845"/>
      <c r="J69" s="751"/>
      <c r="K69" s="751"/>
      <c r="L69" s="751"/>
      <c r="M69" s="751"/>
      <c r="N69" s="751"/>
      <c r="O69" s="751"/>
      <c r="P69" s="751"/>
      <c r="Q69" s="751"/>
      <c r="R69" s="751"/>
      <c r="S69" s="751"/>
      <c r="T69" s="751"/>
    </row>
    <row r="70" spans="1:20" ht="15.75" customHeight="1">
      <c r="A70" s="842"/>
      <c r="B70" s="842"/>
      <c r="C70" s="843"/>
      <c r="D70" s="843"/>
      <c r="E70" s="843"/>
      <c r="F70" s="843"/>
      <c r="G70" s="843"/>
      <c r="H70" s="844"/>
      <c r="I70" s="845"/>
      <c r="J70" s="751"/>
      <c r="K70" s="751"/>
      <c r="L70" s="751"/>
      <c r="M70" s="751"/>
      <c r="N70" s="751"/>
      <c r="O70" s="751"/>
      <c r="P70" s="751"/>
      <c r="Q70" s="751"/>
      <c r="R70" s="751"/>
      <c r="S70" s="751"/>
      <c r="T70" s="751"/>
    </row>
    <row r="71" spans="1:20" ht="15.75" customHeight="1">
      <c r="A71" s="842"/>
      <c r="B71" s="842"/>
      <c r="C71" s="843"/>
      <c r="D71" s="843"/>
      <c r="E71" s="843"/>
      <c r="F71" s="843"/>
      <c r="G71" s="843"/>
      <c r="H71" s="844"/>
      <c r="I71" s="845"/>
      <c r="J71" s="751"/>
      <c r="K71" s="751"/>
      <c r="L71" s="751"/>
      <c r="M71" s="751"/>
      <c r="N71" s="751"/>
      <c r="O71" s="751"/>
      <c r="P71" s="751"/>
      <c r="Q71" s="751"/>
      <c r="R71" s="751"/>
      <c r="S71" s="751"/>
      <c r="T71" s="751"/>
    </row>
    <row r="72" spans="1:20" ht="15.75" customHeight="1">
      <c r="A72" s="842"/>
      <c r="B72" s="842"/>
      <c r="C72" s="843"/>
      <c r="D72" s="843"/>
      <c r="E72" s="843"/>
      <c r="F72" s="843"/>
      <c r="G72" s="843"/>
      <c r="H72" s="844"/>
      <c r="I72" s="845"/>
      <c r="J72" s="751"/>
      <c r="K72" s="751"/>
      <c r="L72" s="751"/>
      <c r="M72" s="751"/>
      <c r="N72" s="751"/>
      <c r="O72" s="751"/>
      <c r="P72" s="751"/>
      <c r="Q72" s="751"/>
      <c r="R72" s="751"/>
      <c r="S72" s="751"/>
    </row>
    <row r="73" spans="1:20" ht="17">
      <c r="A73" s="842"/>
      <c r="S73" s="1045"/>
    </row>
    <row r="74" spans="1:20">
      <c r="A74" s="842"/>
    </row>
    <row r="90" ht="19.5" customHeight="1"/>
  </sheetData>
  <sheetProtection password="CCB1" sheet="1" objects="1" scenarios="1"/>
  <sortState ref="A4:I79">
    <sortCondition ref="C4:C79"/>
  </sortState>
  <mergeCells count="4">
    <mergeCell ref="A4:S4"/>
    <mergeCell ref="M47:Q47"/>
    <mergeCell ref="L58:O58"/>
    <mergeCell ref="A47:I47"/>
  </mergeCells>
  <phoneticPr fontId="11" type="noConversion"/>
  <printOptions horizontalCentered="1"/>
  <pageMargins left="0.23" right="0.26" top="0.39" bottom="0.53" header="0.18" footer="0.5"/>
  <pageSetup scale="61" orientation="portrait" horizontalDpi="4294967294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0.39997558519241921"/>
    <pageSetUpPr fitToPage="1"/>
  </sheetPr>
  <dimension ref="A3:S68"/>
  <sheetViews>
    <sheetView zoomScaleSheetLayoutView="100" workbookViewId="0">
      <selection activeCell="V7" sqref="V7"/>
    </sheetView>
  </sheetViews>
  <sheetFormatPr baseColWidth="10" defaultColWidth="8.83203125" defaultRowHeight="12" x14ac:dyDescent="0"/>
  <cols>
    <col min="1" max="1" width="5.33203125" style="137" bestFit="1" customWidth="1"/>
    <col min="2" max="2" width="11.33203125" style="137" bestFit="1" customWidth="1"/>
    <col min="3" max="3" width="18.6640625" style="5" bestFit="1" customWidth="1"/>
    <col min="4" max="4" width="4.33203125" style="5" customWidth="1"/>
    <col min="5" max="5" width="5.6640625" style="5" customWidth="1"/>
    <col min="6" max="6" width="5.5" style="5" bestFit="1" customWidth="1"/>
    <col min="7" max="7" width="4.6640625" style="5" customWidth="1"/>
    <col min="8" max="8" width="5.33203125" style="5" bestFit="1" customWidth="1"/>
    <col min="9" max="9" width="7.1640625" style="5" customWidth="1"/>
    <col min="10" max="10" width="0.5" style="5" customWidth="1"/>
    <col min="11" max="11" width="5.33203125" style="5" bestFit="1" customWidth="1"/>
    <col min="12" max="12" width="11.33203125" style="5" bestFit="1" customWidth="1"/>
    <col min="13" max="13" width="17.5" style="5" bestFit="1" customWidth="1"/>
    <col min="14" max="14" width="4.5" style="5" customWidth="1"/>
    <col min="15" max="15" width="5" style="5" bestFit="1" customWidth="1"/>
    <col min="16" max="16" width="5.83203125" style="5" customWidth="1"/>
    <col min="17" max="17" width="4.83203125" style="5" bestFit="1" customWidth="1"/>
    <col min="18" max="18" width="5.33203125" style="5" bestFit="1" customWidth="1"/>
    <col min="19" max="19" width="7.6640625" style="5" customWidth="1"/>
    <col min="20" max="16384" width="8.83203125" style="5"/>
  </cols>
  <sheetData>
    <row r="3" spans="1:19">
      <c r="A3" s="318"/>
      <c r="B3" s="318"/>
      <c r="C3" s="751"/>
      <c r="D3" s="751"/>
      <c r="E3" s="751"/>
      <c r="F3" s="751"/>
      <c r="G3" s="751"/>
      <c r="H3" s="751"/>
      <c r="I3" s="751"/>
      <c r="J3" s="751"/>
      <c r="K3" s="751"/>
      <c r="L3" s="751"/>
      <c r="M3" s="751"/>
      <c r="N3" s="751"/>
      <c r="O3" s="751"/>
      <c r="P3" s="751"/>
      <c r="Q3" s="751"/>
      <c r="R3" s="751"/>
      <c r="S3" s="751"/>
    </row>
    <row r="4" spans="1:19" ht="17">
      <c r="A4" s="318"/>
      <c r="B4" s="318"/>
      <c r="C4" s="751"/>
      <c r="D4" s="751"/>
      <c r="E4" s="751"/>
      <c r="F4" s="751"/>
      <c r="G4" s="1700"/>
      <c r="H4" s="1700"/>
      <c r="I4" s="1700"/>
      <c r="J4" s="1700"/>
      <c r="K4" s="1700"/>
      <c r="L4" s="1700"/>
      <c r="M4" s="751"/>
      <c r="N4" s="751"/>
      <c r="O4" s="751"/>
      <c r="P4" s="751"/>
      <c r="Q4" s="751"/>
      <c r="R4" s="751"/>
      <c r="S4" s="751"/>
    </row>
    <row r="5" spans="1:19" ht="18" customHeight="1" thickBot="1">
      <c r="A5" s="1704" t="s">
        <v>5</v>
      </c>
      <c r="B5" s="1704"/>
      <c r="C5" s="1704"/>
      <c r="D5" s="1704"/>
      <c r="E5" s="1704"/>
      <c r="F5" s="1704"/>
      <c r="G5" s="1704"/>
      <c r="H5" s="1704"/>
      <c r="I5" s="1704"/>
      <c r="J5" s="1704"/>
      <c r="K5" s="1704"/>
      <c r="L5" s="1704"/>
      <c r="M5" s="1704"/>
      <c r="N5" s="1704"/>
      <c r="O5" s="1704"/>
      <c r="P5" s="1704"/>
      <c r="Q5" s="1704"/>
      <c r="R5" s="1704"/>
      <c r="S5" s="1704"/>
    </row>
    <row r="6" spans="1:19" ht="18" thickBot="1">
      <c r="A6" s="1701" t="s">
        <v>75</v>
      </c>
      <c r="B6" s="1702"/>
      <c r="C6" s="1702"/>
      <c r="D6" s="1702"/>
      <c r="E6" s="1702"/>
      <c r="F6" s="1702"/>
      <c r="G6" s="1702"/>
      <c r="H6" s="1702"/>
      <c r="I6" s="1702"/>
      <c r="J6" s="1702"/>
      <c r="K6" s="1702"/>
      <c r="L6" s="1702"/>
      <c r="M6" s="1702"/>
      <c r="N6" s="1702"/>
      <c r="O6" s="1702"/>
      <c r="P6" s="1702"/>
      <c r="Q6" s="1702"/>
      <c r="R6" s="1702"/>
      <c r="S6" s="1703"/>
    </row>
    <row r="7" spans="1:19" ht="16" thickBot="1">
      <c r="A7" s="1714" t="s">
        <v>282</v>
      </c>
      <c r="B7" s="1715"/>
      <c r="C7" s="1715"/>
      <c r="D7" s="1715"/>
      <c r="E7" s="1715"/>
      <c r="F7" s="1715"/>
      <c r="G7" s="1715"/>
      <c r="H7" s="1715"/>
      <c r="I7" s="1715"/>
      <c r="J7" s="1715"/>
      <c r="K7" s="1715"/>
      <c r="L7" s="1715"/>
      <c r="M7" s="1715"/>
      <c r="N7" s="1715"/>
      <c r="O7" s="1715"/>
      <c r="P7" s="1715"/>
      <c r="Q7" s="1715"/>
      <c r="R7" s="1715"/>
      <c r="S7" s="1716"/>
    </row>
    <row r="8" spans="1:19" ht="0.75" customHeight="1">
      <c r="A8" s="351"/>
      <c r="B8" s="352"/>
      <c r="C8" s="353"/>
      <c r="D8" s="353"/>
      <c r="E8" s="353"/>
      <c r="F8" s="353"/>
      <c r="G8" s="353"/>
      <c r="H8" s="353"/>
      <c r="I8" s="353"/>
      <c r="J8" s="354"/>
      <c r="K8" s="353"/>
      <c r="L8" s="353"/>
      <c r="M8" s="353"/>
      <c r="N8" s="353"/>
      <c r="O8" s="353"/>
      <c r="P8" s="353"/>
      <c r="Q8" s="353"/>
      <c r="R8" s="751"/>
      <c r="S8" s="9"/>
    </row>
    <row r="9" spans="1:19" ht="27.75" customHeight="1">
      <c r="A9" s="229" t="s">
        <v>290</v>
      </c>
      <c r="B9" s="122" t="s">
        <v>307</v>
      </c>
      <c r="C9" s="204" t="s">
        <v>6</v>
      </c>
      <c r="D9" s="122" t="s">
        <v>3</v>
      </c>
      <c r="E9" s="122" t="s">
        <v>291</v>
      </c>
      <c r="F9" s="122" t="s">
        <v>306</v>
      </c>
      <c r="G9" s="122" t="s">
        <v>292</v>
      </c>
      <c r="H9" s="122" t="s">
        <v>340</v>
      </c>
      <c r="I9" s="122" t="s">
        <v>337</v>
      </c>
      <c r="J9" s="202"/>
      <c r="K9" s="122" t="s">
        <v>290</v>
      </c>
      <c r="L9" s="122" t="s">
        <v>307</v>
      </c>
      <c r="M9" s="204" t="s">
        <v>6</v>
      </c>
      <c r="N9" s="122" t="s">
        <v>3</v>
      </c>
      <c r="O9" s="122" t="s">
        <v>291</v>
      </c>
      <c r="P9" s="122" t="s">
        <v>306</v>
      </c>
      <c r="Q9" s="122" t="s">
        <v>292</v>
      </c>
      <c r="R9" s="122" t="s">
        <v>340</v>
      </c>
      <c r="S9" s="203" t="s">
        <v>337</v>
      </c>
    </row>
    <row r="10" spans="1:19">
      <c r="A10" s="219">
        <v>48301</v>
      </c>
      <c r="B10" s="259">
        <v>41468483011</v>
      </c>
      <c r="C10" s="224" t="s">
        <v>18</v>
      </c>
      <c r="D10" s="225">
        <v>27</v>
      </c>
      <c r="E10" s="225">
        <v>6</v>
      </c>
      <c r="F10" s="211">
        <v>2</v>
      </c>
      <c r="G10" s="355">
        <v>0.7</v>
      </c>
      <c r="H10" s="254"/>
      <c r="I10" s="356">
        <f>H10*G10</f>
        <v>0</v>
      </c>
      <c r="J10" s="331"/>
      <c r="K10" s="214">
        <v>41406</v>
      </c>
      <c r="L10" s="357">
        <v>41468414060</v>
      </c>
      <c r="M10" s="232" t="s">
        <v>13</v>
      </c>
      <c r="N10" s="225">
        <v>45</v>
      </c>
      <c r="O10" s="225">
        <v>6</v>
      </c>
      <c r="P10" s="211">
        <v>2</v>
      </c>
      <c r="Q10" s="355">
        <v>0.7</v>
      </c>
      <c r="R10" s="287"/>
      <c r="S10" s="356">
        <f t="shared" ref="S10:S27" si="0">R10*Q10</f>
        <v>0</v>
      </c>
    </row>
    <row r="11" spans="1:19">
      <c r="A11" s="219">
        <v>48401</v>
      </c>
      <c r="B11" s="259">
        <v>41468484018</v>
      </c>
      <c r="C11" s="232" t="s">
        <v>18</v>
      </c>
      <c r="D11" s="225">
        <v>36</v>
      </c>
      <c r="E11" s="225">
        <v>6</v>
      </c>
      <c r="F11" s="211">
        <v>2</v>
      </c>
      <c r="G11" s="355">
        <v>0.7</v>
      </c>
      <c r="H11" s="254"/>
      <c r="I11" s="356">
        <f t="shared" ref="I11:I38" si="1">H11*G11</f>
        <v>0</v>
      </c>
      <c r="J11" s="331"/>
      <c r="K11" s="214">
        <v>48406</v>
      </c>
      <c r="L11" s="357">
        <v>41468484063</v>
      </c>
      <c r="M11" s="232" t="s">
        <v>13</v>
      </c>
      <c r="N11" s="225">
        <v>54</v>
      </c>
      <c r="O11" s="225">
        <v>6</v>
      </c>
      <c r="P11" s="211">
        <v>2</v>
      </c>
      <c r="Q11" s="355">
        <v>0.7</v>
      </c>
      <c r="R11" s="287"/>
      <c r="S11" s="356">
        <f t="shared" si="0"/>
        <v>0</v>
      </c>
    </row>
    <row r="12" spans="1:19">
      <c r="A12" s="219">
        <v>48501</v>
      </c>
      <c r="B12" s="259">
        <v>41468485015</v>
      </c>
      <c r="C12" s="232" t="s">
        <v>18</v>
      </c>
      <c r="D12" s="225">
        <v>40</v>
      </c>
      <c r="E12" s="225">
        <v>6</v>
      </c>
      <c r="F12" s="211">
        <v>2</v>
      </c>
      <c r="G12" s="355">
        <v>0.7</v>
      </c>
      <c r="H12" s="254"/>
      <c r="I12" s="356">
        <f t="shared" si="1"/>
        <v>0</v>
      </c>
      <c r="J12" s="331"/>
      <c r="K12" s="214">
        <v>48606</v>
      </c>
      <c r="L12" s="357">
        <v>41468486067</v>
      </c>
      <c r="M12" s="224" t="s">
        <v>270</v>
      </c>
      <c r="N12" s="225">
        <v>45</v>
      </c>
      <c r="O12" s="225">
        <v>6</v>
      </c>
      <c r="P12" s="211">
        <v>2</v>
      </c>
      <c r="Q12" s="355">
        <v>0.7</v>
      </c>
      <c r="R12" s="287"/>
      <c r="S12" s="356">
        <f t="shared" si="0"/>
        <v>0</v>
      </c>
    </row>
    <row r="13" spans="1:19">
      <c r="A13" s="219">
        <v>48601</v>
      </c>
      <c r="B13" s="259">
        <v>41468486012</v>
      </c>
      <c r="C13" s="232" t="s">
        <v>18</v>
      </c>
      <c r="D13" s="225">
        <v>45</v>
      </c>
      <c r="E13" s="225">
        <v>6</v>
      </c>
      <c r="F13" s="211">
        <v>2</v>
      </c>
      <c r="G13" s="355">
        <v>0.7</v>
      </c>
      <c r="H13" s="254"/>
      <c r="I13" s="356">
        <f t="shared" si="1"/>
        <v>0</v>
      </c>
      <c r="J13" s="331"/>
      <c r="K13" s="214">
        <v>48706</v>
      </c>
      <c r="L13" s="357">
        <v>41468487064</v>
      </c>
      <c r="M13" s="224" t="s">
        <v>270</v>
      </c>
      <c r="N13" s="225">
        <v>54</v>
      </c>
      <c r="O13" s="225">
        <v>6</v>
      </c>
      <c r="P13" s="211">
        <v>2</v>
      </c>
      <c r="Q13" s="355">
        <v>0.7</v>
      </c>
      <c r="R13" s="287"/>
      <c r="S13" s="356">
        <f t="shared" si="0"/>
        <v>0</v>
      </c>
    </row>
    <row r="14" spans="1:19">
      <c r="A14" s="219">
        <v>48701</v>
      </c>
      <c r="B14" s="259">
        <v>41468487019</v>
      </c>
      <c r="C14" s="232" t="s">
        <v>18</v>
      </c>
      <c r="D14" s="225">
        <v>54</v>
      </c>
      <c r="E14" s="225">
        <v>6</v>
      </c>
      <c r="F14" s="211">
        <v>2</v>
      </c>
      <c r="G14" s="355">
        <v>0.7</v>
      </c>
      <c r="H14" s="254"/>
      <c r="I14" s="356">
        <f t="shared" si="1"/>
        <v>0</v>
      </c>
      <c r="J14" s="331"/>
      <c r="K14" s="214">
        <v>48625</v>
      </c>
      <c r="L14" s="357">
        <v>41468486258</v>
      </c>
      <c r="M14" s="223" t="s">
        <v>14</v>
      </c>
      <c r="N14" s="225">
        <v>45</v>
      </c>
      <c r="O14" s="225">
        <v>6</v>
      </c>
      <c r="P14" s="211">
        <v>2</v>
      </c>
      <c r="Q14" s="355">
        <v>0.7</v>
      </c>
      <c r="R14" s="287"/>
      <c r="S14" s="356">
        <f t="shared" si="0"/>
        <v>0</v>
      </c>
    </row>
    <row r="15" spans="1:19">
      <c r="A15" s="219">
        <v>48801</v>
      </c>
      <c r="B15" s="259">
        <v>41468488016</v>
      </c>
      <c r="C15" s="232" t="s">
        <v>18</v>
      </c>
      <c r="D15" s="225">
        <v>63</v>
      </c>
      <c r="E15" s="225">
        <v>6</v>
      </c>
      <c r="F15" s="211">
        <v>2</v>
      </c>
      <c r="G15" s="355">
        <v>0.7</v>
      </c>
      <c r="H15" s="254"/>
      <c r="I15" s="356">
        <f t="shared" si="1"/>
        <v>0</v>
      </c>
      <c r="J15" s="331"/>
      <c r="K15" s="214">
        <v>48725</v>
      </c>
      <c r="L15" s="357">
        <v>41468487255</v>
      </c>
      <c r="M15" s="223" t="s">
        <v>14</v>
      </c>
      <c r="N15" s="225">
        <v>54</v>
      </c>
      <c r="O15" s="225">
        <v>6</v>
      </c>
      <c r="P15" s="211">
        <v>2</v>
      </c>
      <c r="Q15" s="355">
        <v>0.7</v>
      </c>
      <c r="R15" s="287"/>
      <c r="S15" s="356">
        <f t="shared" si="0"/>
        <v>0</v>
      </c>
    </row>
    <row r="16" spans="1:19">
      <c r="A16" s="219">
        <v>48901</v>
      </c>
      <c r="B16" s="259">
        <v>41468489013</v>
      </c>
      <c r="C16" s="232" t="s">
        <v>18</v>
      </c>
      <c r="D16" s="225">
        <v>72</v>
      </c>
      <c r="E16" s="225">
        <v>6</v>
      </c>
      <c r="F16" s="211">
        <v>2</v>
      </c>
      <c r="G16" s="355">
        <v>0.7</v>
      </c>
      <c r="H16" s="254"/>
      <c r="I16" s="356">
        <f t="shared" si="1"/>
        <v>0</v>
      </c>
      <c r="J16" s="331"/>
      <c r="K16" s="214">
        <v>48630</v>
      </c>
      <c r="L16" s="357">
        <v>41468486302</v>
      </c>
      <c r="M16" s="232" t="s">
        <v>35</v>
      </c>
      <c r="N16" s="225">
        <v>45</v>
      </c>
      <c r="O16" s="225">
        <v>6</v>
      </c>
      <c r="P16" s="211">
        <v>2</v>
      </c>
      <c r="Q16" s="355">
        <v>0.7</v>
      </c>
      <c r="R16" s="287"/>
      <c r="S16" s="356">
        <f t="shared" si="0"/>
        <v>0</v>
      </c>
    </row>
    <row r="17" spans="1:19">
      <c r="A17" s="219">
        <v>48602</v>
      </c>
      <c r="B17" s="259">
        <v>41468486029</v>
      </c>
      <c r="C17" s="232" t="s">
        <v>22</v>
      </c>
      <c r="D17" s="225">
        <v>45</v>
      </c>
      <c r="E17" s="225">
        <v>6</v>
      </c>
      <c r="F17" s="211">
        <v>2</v>
      </c>
      <c r="G17" s="355">
        <v>0.7</v>
      </c>
      <c r="H17" s="254"/>
      <c r="I17" s="356">
        <f t="shared" si="1"/>
        <v>0</v>
      </c>
      <c r="J17" s="331"/>
      <c r="K17" s="214">
        <v>48740</v>
      </c>
      <c r="L17" s="357">
        <v>41468487408</v>
      </c>
      <c r="M17" s="232" t="s">
        <v>35</v>
      </c>
      <c r="N17" s="225">
        <v>54</v>
      </c>
      <c r="O17" s="225">
        <v>6</v>
      </c>
      <c r="P17" s="211">
        <v>2</v>
      </c>
      <c r="Q17" s="355">
        <v>0.7</v>
      </c>
      <c r="R17" s="287"/>
      <c r="S17" s="356">
        <f t="shared" si="0"/>
        <v>0</v>
      </c>
    </row>
    <row r="18" spans="1:19">
      <c r="A18" s="219">
        <v>48633</v>
      </c>
      <c r="B18" s="259">
        <v>41468486333</v>
      </c>
      <c r="C18" s="232" t="s">
        <v>22</v>
      </c>
      <c r="D18" s="225">
        <v>54</v>
      </c>
      <c r="E18" s="225">
        <v>6</v>
      </c>
      <c r="F18" s="211">
        <v>2</v>
      </c>
      <c r="G18" s="355">
        <v>0.7</v>
      </c>
      <c r="H18" s="254"/>
      <c r="I18" s="356">
        <f t="shared" si="1"/>
        <v>0</v>
      </c>
      <c r="J18" s="331"/>
      <c r="K18" s="214">
        <v>48303</v>
      </c>
      <c r="L18" s="357">
        <v>41468483035</v>
      </c>
      <c r="M18" s="232" t="s">
        <v>16</v>
      </c>
      <c r="N18" s="225">
        <v>27</v>
      </c>
      <c r="O18" s="225">
        <v>6</v>
      </c>
      <c r="P18" s="211">
        <v>2</v>
      </c>
      <c r="Q18" s="355">
        <v>0.7</v>
      </c>
      <c r="R18" s="287"/>
      <c r="S18" s="356">
        <f t="shared" si="0"/>
        <v>0</v>
      </c>
    </row>
    <row r="19" spans="1:19">
      <c r="A19" s="219">
        <v>48639</v>
      </c>
      <c r="B19" s="259">
        <v>41468486395</v>
      </c>
      <c r="C19" s="224" t="s">
        <v>29</v>
      </c>
      <c r="D19" s="225">
        <v>45</v>
      </c>
      <c r="E19" s="225">
        <v>6</v>
      </c>
      <c r="F19" s="211">
        <v>2</v>
      </c>
      <c r="G19" s="355">
        <v>0.7</v>
      </c>
      <c r="H19" s="254"/>
      <c r="I19" s="356">
        <f t="shared" si="1"/>
        <v>0</v>
      </c>
      <c r="J19" s="331"/>
      <c r="K19" s="214">
        <v>48403</v>
      </c>
      <c r="L19" s="357">
        <v>41468484035</v>
      </c>
      <c r="M19" s="232" t="s">
        <v>16</v>
      </c>
      <c r="N19" s="225">
        <v>36</v>
      </c>
      <c r="O19" s="225">
        <v>6</v>
      </c>
      <c r="P19" s="211">
        <v>2</v>
      </c>
      <c r="Q19" s="355">
        <v>0.7</v>
      </c>
      <c r="R19" s="287"/>
      <c r="S19" s="356">
        <f t="shared" si="0"/>
        <v>0</v>
      </c>
    </row>
    <row r="20" spans="1:19">
      <c r="A20" s="219">
        <v>48739</v>
      </c>
      <c r="B20" s="259">
        <v>41468487392</v>
      </c>
      <c r="C20" s="224" t="s">
        <v>29</v>
      </c>
      <c r="D20" s="225">
        <v>54</v>
      </c>
      <c r="E20" s="225">
        <v>6</v>
      </c>
      <c r="F20" s="211">
        <v>2</v>
      </c>
      <c r="G20" s="355">
        <v>0.7</v>
      </c>
      <c r="H20" s="254"/>
      <c r="I20" s="356">
        <f t="shared" si="1"/>
        <v>0</v>
      </c>
      <c r="J20" s="331"/>
      <c r="K20" s="214">
        <v>48503</v>
      </c>
      <c r="L20" s="357">
        <v>41468485039</v>
      </c>
      <c r="M20" s="232" t="s">
        <v>16</v>
      </c>
      <c r="N20" s="225">
        <v>40</v>
      </c>
      <c r="O20" s="225">
        <v>6</v>
      </c>
      <c r="P20" s="211">
        <v>2</v>
      </c>
      <c r="Q20" s="355">
        <v>0.7</v>
      </c>
      <c r="R20" s="287"/>
      <c r="S20" s="356">
        <f t="shared" si="0"/>
        <v>0</v>
      </c>
    </row>
    <row r="21" spans="1:19">
      <c r="A21" s="219">
        <v>41425</v>
      </c>
      <c r="B21" s="259">
        <v>41468414251</v>
      </c>
      <c r="C21" s="220" t="s">
        <v>8</v>
      </c>
      <c r="D21" s="225">
        <v>45</v>
      </c>
      <c r="E21" s="225">
        <v>6</v>
      </c>
      <c r="F21" s="211">
        <v>2</v>
      </c>
      <c r="G21" s="355">
        <v>0.7</v>
      </c>
      <c r="H21" s="254"/>
      <c r="I21" s="356">
        <f t="shared" si="1"/>
        <v>0</v>
      </c>
      <c r="J21" s="331"/>
      <c r="K21" s="214">
        <v>48603</v>
      </c>
      <c r="L21" s="357">
        <v>41468486036</v>
      </c>
      <c r="M21" s="232" t="s">
        <v>16</v>
      </c>
      <c r="N21" s="225">
        <v>45</v>
      </c>
      <c r="O21" s="225">
        <v>6</v>
      </c>
      <c r="P21" s="211">
        <v>2</v>
      </c>
      <c r="Q21" s="355">
        <v>0.7</v>
      </c>
      <c r="R21" s="287"/>
      <c r="S21" s="356">
        <f t="shared" si="0"/>
        <v>0</v>
      </c>
    </row>
    <row r="22" spans="1:19">
      <c r="A22" s="219">
        <v>48636</v>
      </c>
      <c r="B22" s="259">
        <v>41468486364</v>
      </c>
      <c r="C22" s="220" t="s">
        <v>8</v>
      </c>
      <c r="D22" s="225">
        <v>54</v>
      </c>
      <c r="E22" s="225">
        <v>6</v>
      </c>
      <c r="F22" s="211">
        <v>2</v>
      </c>
      <c r="G22" s="355">
        <v>0.7</v>
      </c>
      <c r="H22" s="254"/>
      <c r="I22" s="356">
        <f t="shared" si="1"/>
        <v>0</v>
      </c>
      <c r="J22" s="331"/>
      <c r="K22" s="214">
        <v>48703</v>
      </c>
      <c r="L22" s="357">
        <v>41468487033</v>
      </c>
      <c r="M22" s="232" t="s">
        <v>16</v>
      </c>
      <c r="N22" s="225">
        <v>54</v>
      </c>
      <c r="O22" s="225">
        <v>6</v>
      </c>
      <c r="P22" s="211">
        <v>2</v>
      </c>
      <c r="Q22" s="355">
        <v>0.7</v>
      </c>
      <c r="R22" s="287"/>
      <c r="S22" s="356">
        <f t="shared" si="0"/>
        <v>0</v>
      </c>
    </row>
    <row r="23" spans="1:19">
      <c r="A23" s="219">
        <v>48629</v>
      </c>
      <c r="B23" s="259">
        <v>41468486296</v>
      </c>
      <c r="C23" s="224" t="s">
        <v>23</v>
      </c>
      <c r="D23" s="225">
        <v>45</v>
      </c>
      <c r="E23" s="225">
        <v>6</v>
      </c>
      <c r="F23" s="211">
        <v>2</v>
      </c>
      <c r="G23" s="355">
        <v>0.7</v>
      </c>
      <c r="H23" s="254"/>
      <c r="I23" s="356">
        <f t="shared" si="1"/>
        <v>0</v>
      </c>
      <c r="J23" s="331"/>
      <c r="K23" s="214">
        <v>48803</v>
      </c>
      <c r="L23" s="357">
        <v>41468488030</v>
      </c>
      <c r="M23" s="232" t="s">
        <v>16</v>
      </c>
      <c r="N23" s="225">
        <v>63</v>
      </c>
      <c r="O23" s="225">
        <v>6</v>
      </c>
      <c r="P23" s="211">
        <v>2</v>
      </c>
      <c r="Q23" s="355">
        <v>0.7</v>
      </c>
      <c r="R23" s="287"/>
      <c r="S23" s="356">
        <f t="shared" si="0"/>
        <v>0</v>
      </c>
    </row>
    <row r="24" spans="1:19">
      <c r="A24" s="219">
        <v>48743</v>
      </c>
      <c r="B24" s="259">
        <v>41468487439</v>
      </c>
      <c r="C24" s="224" t="s">
        <v>23</v>
      </c>
      <c r="D24" s="225">
        <v>54</v>
      </c>
      <c r="E24" s="225">
        <v>6</v>
      </c>
      <c r="F24" s="211">
        <v>2</v>
      </c>
      <c r="G24" s="355">
        <v>0.7</v>
      </c>
      <c r="H24" s="254"/>
      <c r="I24" s="356">
        <f t="shared" si="1"/>
        <v>0</v>
      </c>
      <c r="J24" s="331"/>
      <c r="K24" s="214">
        <v>48903</v>
      </c>
      <c r="L24" s="357">
        <v>41468489037</v>
      </c>
      <c r="M24" s="232" t="s">
        <v>16</v>
      </c>
      <c r="N24" s="225">
        <v>72</v>
      </c>
      <c r="O24" s="225">
        <v>6</v>
      </c>
      <c r="P24" s="211">
        <v>2</v>
      </c>
      <c r="Q24" s="355">
        <v>0.7</v>
      </c>
      <c r="R24" s="287"/>
      <c r="S24" s="356">
        <f t="shared" si="0"/>
        <v>0</v>
      </c>
    </row>
    <row r="25" spans="1:19">
      <c r="A25" s="219">
        <v>41408</v>
      </c>
      <c r="B25" s="259">
        <v>41468414084</v>
      </c>
      <c r="C25" s="224" t="s">
        <v>25</v>
      </c>
      <c r="D25" s="225">
        <v>45</v>
      </c>
      <c r="E25" s="225">
        <v>6</v>
      </c>
      <c r="F25" s="211">
        <v>2</v>
      </c>
      <c r="G25" s="355">
        <v>0.7</v>
      </c>
      <c r="H25" s="254"/>
      <c r="I25" s="356">
        <f t="shared" si="1"/>
        <v>0</v>
      </c>
      <c r="J25" s="331"/>
      <c r="K25" s="214">
        <v>48623</v>
      </c>
      <c r="L25" s="357">
        <v>41468486234</v>
      </c>
      <c r="M25" s="220" t="s">
        <v>17</v>
      </c>
      <c r="N25" s="225">
        <v>45</v>
      </c>
      <c r="O25" s="225">
        <v>6</v>
      </c>
      <c r="P25" s="211">
        <v>2</v>
      </c>
      <c r="Q25" s="355">
        <v>0.7</v>
      </c>
      <c r="R25" s="287"/>
      <c r="S25" s="356">
        <f t="shared" si="0"/>
        <v>0</v>
      </c>
    </row>
    <row r="26" spans="1:19">
      <c r="A26" s="219">
        <v>48634</v>
      </c>
      <c r="B26" s="259">
        <v>41468486340</v>
      </c>
      <c r="C26" s="224" t="s">
        <v>25</v>
      </c>
      <c r="D26" s="225">
        <v>54</v>
      </c>
      <c r="E26" s="225">
        <v>6</v>
      </c>
      <c r="F26" s="211">
        <v>2</v>
      </c>
      <c r="G26" s="355">
        <v>0.7</v>
      </c>
      <c r="H26" s="254"/>
      <c r="I26" s="356">
        <f t="shared" si="1"/>
        <v>0</v>
      </c>
      <c r="J26" s="331"/>
      <c r="K26" s="214">
        <v>48723</v>
      </c>
      <c r="L26" s="357">
        <v>41468487231</v>
      </c>
      <c r="M26" s="220" t="s">
        <v>17</v>
      </c>
      <c r="N26" s="225">
        <v>54</v>
      </c>
      <c r="O26" s="225">
        <v>6</v>
      </c>
      <c r="P26" s="211">
        <v>2</v>
      </c>
      <c r="Q26" s="218">
        <v>0.7</v>
      </c>
      <c r="R26" s="287"/>
      <c r="S26" s="356">
        <f t="shared" si="0"/>
        <v>0</v>
      </c>
    </row>
    <row r="27" spans="1:19" ht="12.75" customHeight="1">
      <c r="A27" s="219">
        <v>48624</v>
      </c>
      <c r="B27" s="259">
        <v>41468486241</v>
      </c>
      <c r="C27" s="232" t="s">
        <v>9</v>
      </c>
      <c r="D27" s="225">
        <v>45</v>
      </c>
      <c r="E27" s="225">
        <v>6</v>
      </c>
      <c r="F27" s="211">
        <v>2</v>
      </c>
      <c r="G27" s="355">
        <v>0.7</v>
      </c>
      <c r="H27" s="254"/>
      <c r="I27" s="356">
        <f t="shared" si="1"/>
        <v>0</v>
      </c>
      <c r="J27" s="331"/>
      <c r="K27" s="214"/>
      <c r="L27" s="357"/>
      <c r="M27" s="220"/>
      <c r="N27" s="225"/>
      <c r="O27" s="225"/>
      <c r="P27" s="358"/>
      <c r="Q27" s="218"/>
      <c r="R27" s="254"/>
      <c r="S27" s="356">
        <f t="shared" si="0"/>
        <v>0</v>
      </c>
    </row>
    <row r="28" spans="1:19" ht="12.75" customHeight="1">
      <c r="A28" s="219">
        <v>48724</v>
      </c>
      <c r="B28" s="259">
        <v>41468487248</v>
      </c>
      <c r="C28" s="232" t="s">
        <v>9</v>
      </c>
      <c r="D28" s="225">
        <v>54</v>
      </c>
      <c r="E28" s="225">
        <v>6</v>
      </c>
      <c r="F28" s="211">
        <v>2</v>
      </c>
      <c r="G28" s="355">
        <v>0.7</v>
      </c>
      <c r="H28" s="254"/>
      <c r="I28" s="356">
        <f t="shared" si="1"/>
        <v>0</v>
      </c>
      <c r="J28" s="331"/>
      <c r="K28" s="1705" t="s">
        <v>368</v>
      </c>
      <c r="L28" s="1706"/>
      <c r="M28" s="1706"/>
      <c r="N28" s="1706"/>
      <c r="O28" s="1706"/>
      <c r="P28" s="1706"/>
      <c r="Q28" s="1706"/>
      <c r="R28" s="1706"/>
      <c r="S28" s="1707"/>
    </row>
    <row r="29" spans="1:19">
      <c r="A29" s="219">
        <v>48632</v>
      </c>
      <c r="B29" s="259">
        <v>41468486326</v>
      </c>
      <c r="C29" s="224" t="s">
        <v>34</v>
      </c>
      <c r="D29" s="225">
        <v>45</v>
      </c>
      <c r="E29" s="225">
        <v>6</v>
      </c>
      <c r="F29" s="211">
        <v>2</v>
      </c>
      <c r="G29" s="355">
        <v>0.7</v>
      </c>
      <c r="H29" s="254"/>
      <c r="I29" s="356">
        <f t="shared" si="1"/>
        <v>0</v>
      </c>
      <c r="J29" s="331"/>
      <c r="K29" s="214">
        <v>48647</v>
      </c>
      <c r="L29" s="357">
        <v>41468486470</v>
      </c>
      <c r="M29" s="224" t="s">
        <v>271</v>
      </c>
      <c r="N29" s="225">
        <v>45</v>
      </c>
      <c r="O29" s="225">
        <v>6</v>
      </c>
      <c r="P29" s="211">
        <v>2</v>
      </c>
      <c r="Q29" s="218">
        <v>0.7</v>
      </c>
      <c r="R29" s="287"/>
      <c r="S29" s="356">
        <f t="shared" ref="S29:S38" si="2">R29*Q29</f>
        <v>0</v>
      </c>
    </row>
    <row r="30" spans="1:19">
      <c r="A30" s="219">
        <v>48635</v>
      </c>
      <c r="B30" s="259">
        <v>41468486357</v>
      </c>
      <c r="C30" s="224" t="s">
        <v>34</v>
      </c>
      <c r="D30" s="225">
        <v>54</v>
      </c>
      <c r="E30" s="225">
        <v>6</v>
      </c>
      <c r="F30" s="211">
        <v>2</v>
      </c>
      <c r="G30" s="355">
        <v>0.7</v>
      </c>
      <c r="H30" s="254"/>
      <c r="I30" s="356">
        <f t="shared" si="1"/>
        <v>0</v>
      </c>
      <c r="J30" s="331"/>
      <c r="K30" s="214">
        <v>48727</v>
      </c>
      <c r="L30" s="357">
        <v>41468487279</v>
      </c>
      <c r="M30" s="224" t="s">
        <v>271</v>
      </c>
      <c r="N30" s="225">
        <v>54</v>
      </c>
      <c r="O30" s="225">
        <v>6</v>
      </c>
      <c r="P30" s="211">
        <v>2</v>
      </c>
      <c r="Q30" s="218">
        <v>0.7</v>
      </c>
      <c r="R30" s="287"/>
      <c r="S30" s="356">
        <f t="shared" si="2"/>
        <v>0</v>
      </c>
    </row>
    <row r="31" spans="1:19" ht="12.75" customHeight="1">
      <c r="A31" s="219">
        <v>48627</v>
      </c>
      <c r="B31" s="259">
        <v>41468486272</v>
      </c>
      <c r="C31" s="224" t="s">
        <v>228</v>
      </c>
      <c r="D31" s="225">
        <v>45</v>
      </c>
      <c r="E31" s="225">
        <v>6</v>
      </c>
      <c r="F31" s="211">
        <v>2</v>
      </c>
      <c r="G31" s="355">
        <v>0.7</v>
      </c>
      <c r="H31" s="254"/>
      <c r="I31" s="356">
        <f t="shared" si="1"/>
        <v>0</v>
      </c>
      <c r="J31" s="331"/>
      <c r="K31" s="214">
        <v>48646</v>
      </c>
      <c r="L31" s="357">
        <v>41468486463</v>
      </c>
      <c r="M31" s="220" t="s">
        <v>229</v>
      </c>
      <c r="N31" s="225">
        <v>45</v>
      </c>
      <c r="O31" s="225">
        <v>6</v>
      </c>
      <c r="P31" s="211">
        <v>2</v>
      </c>
      <c r="Q31" s="218">
        <v>0.7</v>
      </c>
      <c r="R31" s="287"/>
      <c r="S31" s="356">
        <f t="shared" si="2"/>
        <v>0</v>
      </c>
    </row>
    <row r="32" spans="1:19">
      <c r="A32" s="219">
        <v>48640</v>
      </c>
      <c r="B32" s="259">
        <v>41468486401</v>
      </c>
      <c r="C32" s="224" t="s">
        <v>228</v>
      </c>
      <c r="D32" s="225">
        <v>54</v>
      </c>
      <c r="E32" s="225">
        <v>6</v>
      </c>
      <c r="F32" s="211">
        <v>2</v>
      </c>
      <c r="G32" s="355">
        <v>0.7</v>
      </c>
      <c r="H32" s="254"/>
      <c r="I32" s="356">
        <f t="shared" si="1"/>
        <v>0</v>
      </c>
      <c r="J32" s="331"/>
      <c r="K32" s="214">
        <v>48726</v>
      </c>
      <c r="L32" s="357">
        <v>41468487262</v>
      </c>
      <c r="M32" s="220" t="s">
        <v>229</v>
      </c>
      <c r="N32" s="225">
        <v>54</v>
      </c>
      <c r="O32" s="225">
        <v>6</v>
      </c>
      <c r="P32" s="211">
        <v>2</v>
      </c>
      <c r="Q32" s="218">
        <v>0.7</v>
      </c>
      <c r="R32" s="287"/>
      <c r="S32" s="356">
        <f t="shared" si="2"/>
        <v>0</v>
      </c>
    </row>
    <row r="33" spans="1:19">
      <c r="A33" s="219">
        <v>41423</v>
      </c>
      <c r="B33" s="259">
        <v>41468414237</v>
      </c>
      <c r="C33" s="232" t="s">
        <v>10</v>
      </c>
      <c r="D33" s="225">
        <v>45</v>
      </c>
      <c r="E33" s="225">
        <v>6</v>
      </c>
      <c r="F33" s="211">
        <v>2</v>
      </c>
      <c r="G33" s="355">
        <v>0.7</v>
      </c>
      <c r="H33" s="254"/>
      <c r="I33" s="356">
        <f t="shared" si="1"/>
        <v>0</v>
      </c>
      <c r="J33" s="331"/>
      <c r="K33" s="214">
        <v>48648</v>
      </c>
      <c r="L33" s="357">
        <v>41468486487</v>
      </c>
      <c r="M33" s="224" t="s">
        <v>46</v>
      </c>
      <c r="N33" s="225">
        <v>45</v>
      </c>
      <c r="O33" s="225">
        <v>6</v>
      </c>
      <c r="P33" s="211">
        <v>2</v>
      </c>
      <c r="Q33" s="218">
        <v>0.7</v>
      </c>
      <c r="R33" s="287"/>
      <c r="S33" s="356">
        <f t="shared" si="2"/>
        <v>0</v>
      </c>
    </row>
    <row r="34" spans="1:19">
      <c r="A34" s="219">
        <v>48423</v>
      </c>
      <c r="B34" s="259">
        <v>41468484230</v>
      </c>
      <c r="C34" s="232" t="s">
        <v>10</v>
      </c>
      <c r="D34" s="225">
        <v>54</v>
      </c>
      <c r="E34" s="225">
        <v>6</v>
      </c>
      <c r="F34" s="211">
        <v>2</v>
      </c>
      <c r="G34" s="355">
        <v>0.7</v>
      </c>
      <c r="H34" s="254"/>
      <c r="I34" s="356">
        <f t="shared" si="1"/>
        <v>0</v>
      </c>
      <c r="J34" s="331"/>
      <c r="K34" s="214">
        <v>48745</v>
      </c>
      <c r="L34" s="357">
        <v>41468487453</v>
      </c>
      <c r="M34" s="224" t="s">
        <v>46</v>
      </c>
      <c r="N34" s="225">
        <v>54</v>
      </c>
      <c r="O34" s="225">
        <v>6</v>
      </c>
      <c r="P34" s="211">
        <v>2</v>
      </c>
      <c r="Q34" s="218">
        <v>0.7</v>
      </c>
      <c r="R34" s="287"/>
      <c r="S34" s="356">
        <f t="shared" si="2"/>
        <v>0</v>
      </c>
    </row>
    <row r="35" spans="1:19">
      <c r="A35" s="219">
        <v>48628</v>
      </c>
      <c r="B35" s="259">
        <v>41468486289</v>
      </c>
      <c r="C35" s="223" t="s">
        <v>12</v>
      </c>
      <c r="D35" s="225">
        <v>45</v>
      </c>
      <c r="E35" s="225">
        <v>6</v>
      </c>
      <c r="F35" s="211">
        <v>2</v>
      </c>
      <c r="G35" s="355">
        <v>0.7</v>
      </c>
      <c r="H35" s="254"/>
      <c r="I35" s="356">
        <f t="shared" si="1"/>
        <v>0</v>
      </c>
      <c r="J35" s="331"/>
      <c r="K35" s="214">
        <v>48600</v>
      </c>
      <c r="L35" s="357">
        <v>41468486005</v>
      </c>
      <c r="M35" s="224" t="s">
        <v>47</v>
      </c>
      <c r="N35" s="225">
        <v>45</v>
      </c>
      <c r="O35" s="225">
        <v>6</v>
      </c>
      <c r="P35" s="211">
        <v>2</v>
      </c>
      <c r="Q35" s="218">
        <v>0.7</v>
      </c>
      <c r="R35" s="287"/>
      <c r="S35" s="356">
        <f t="shared" si="2"/>
        <v>0</v>
      </c>
    </row>
    <row r="36" spans="1:19">
      <c r="A36" s="219">
        <v>48728</v>
      </c>
      <c r="B36" s="259">
        <v>41468487286</v>
      </c>
      <c r="C36" s="223" t="s">
        <v>12</v>
      </c>
      <c r="D36" s="225">
        <v>54</v>
      </c>
      <c r="E36" s="225">
        <v>6</v>
      </c>
      <c r="F36" s="211">
        <v>2</v>
      </c>
      <c r="G36" s="355">
        <v>0.7</v>
      </c>
      <c r="H36" s="254"/>
      <c r="I36" s="356">
        <f t="shared" si="1"/>
        <v>0</v>
      </c>
      <c r="J36" s="331"/>
      <c r="K36" s="214">
        <v>48747</v>
      </c>
      <c r="L36" s="357">
        <v>41468487477</v>
      </c>
      <c r="M36" s="224" t="s">
        <v>47</v>
      </c>
      <c r="N36" s="225">
        <v>54</v>
      </c>
      <c r="O36" s="225">
        <v>6</v>
      </c>
      <c r="P36" s="211">
        <v>2</v>
      </c>
      <c r="Q36" s="218">
        <v>0.7</v>
      </c>
      <c r="R36" s="287"/>
      <c r="S36" s="356">
        <f t="shared" si="2"/>
        <v>0</v>
      </c>
    </row>
    <row r="37" spans="1:19">
      <c r="A37" s="219">
        <v>41401</v>
      </c>
      <c r="B37" s="259">
        <v>41468414015</v>
      </c>
      <c r="C37" s="224" t="s">
        <v>31</v>
      </c>
      <c r="D37" s="225">
        <v>45</v>
      </c>
      <c r="E37" s="225">
        <v>6</v>
      </c>
      <c r="F37" s="211">
        <v>2</v>
      </c>
      <c r="G37" s="355">
        <v>0.7</v>
      </c>
      <c r="H37" s="254"/>
      <c r="I37" s="356">
        <f t="shared" si="1"/>
        <v>0</v>
      </c>
      <c r="J37" s="331"/>
      <c r="K37" s="214">
        <v>48645</v>
      </c>
      <c r="L37" s="357">
        <v>41468486456</v>
      </c>
      <c r="M37" s="224" t="s">
        <v>28</v>
      </c>
      <c r="N37" s="225">
        <v>45</v>
      </c>
      <c r="O37" s="225">
        <v>6</v>
      </c>
      <c r="P37" s="211">
        <v>2</v>
      </c>
      <c r="Q37" s="218">
        <v>0.7</v>
      </c>
      <c r="R37" s="287"/>
      <c r="S37" s="356">
        <f t="shared" si="2"/>
        <v>0</v>
      </c>
    </row>
    <row r="38" spans="1:19">
      <c r="A38" s="219">
        <v>48641</v>
      </c>
      <c r="B38" s="259">
        <v>41468486418</v>
      </c>
      <c r="C38" s="224" t="s">
        <v>31</v>
      </c>
      <c r="D38" s="225">
        <v>54</v>
      </c>
      <c r="E38" s="225">
        <v>6</v>
      </c>
      <c r="F38" s="211">
        <v>2</v>
      </c>
      <c r="G38" s="336">
        <v>0.7</v>
      </c>
      <c r="H38" s="328"/>
      <c r="I38" s="356">
        <f t="shared" si="1"/>
        <v>0</v>
      </c>
      <c r="J38" s="331"/>
      <c r="K38" s="214">
        <v>48702</v>
      </c>
      <c r="L38" s="357">
        <v>41468487026</v>
      </c>
      <c r="M38" s="224" t="s">
        <v>28</v>
      </c>
      <c r="N38" s="225">
        <v>54</v>
      </c>
      <c r="O38" s="225">
        <v>6</v>
      </c>
      <c r="P38" s="211">
        <v>2</v>
      </c>
      <c r="Q38" s="218">
        <v>0.7</v>
      </c>
      <c r="R38" s="763"/>
      <c r="S38" s="356">
        <f t="shared" si="2"/>
        <v>0</v>
      </c>
    </row>
    <row r="39" spans="1:19">
      <c r="A39" s="1708" t="s">
        <v>302</v>
      </c>
      <c r="B39" s="1709"/>
      <c r="C39" s="1709"/>
      <c r="D39" s="1709"/>
      <c r="E39" s="1709"/>
      <c r="F39" s="1709"/>
      <c r="G39" s="1709"/>
      <c r="H39" s="1709"/>
      <c r="I39" s="1709"/>
      <c r="J39" s="1709"/>
      <c r="K39" s="1709"/>
      <c r="L39" s="1709"/>
      <c r="M39" s="1709"/>
      <c r="N39" s="1709"/>
      <c r="O39" s="1709"/>
      <c r="P39" s="1709"/>
      <c r="Q39" s="1709"/>
      <c r="R39" s="1709"/>
      <c r="S39" s="1710"/>
    </row>
    <row r="40" spans="1:19">
      <c r="A40" s="219">
        <v>71592</v>
      </c>
      <c r="B40" s="259">
        <v>41468735400</v>
      </c>
      <c r="C40" s="223" t="s">
        <v>7</v>
      </c>
      <c r="D40" s="225">
        <v>45</v>
      </c>
      <c r="E40" s="225">
        <v>6</v>
      </c>
      <c r="F40" s="211">
        <v>2.99</v>
      </c>
      <c r="G40" s="215">
        <v>0.85</v>
      </c>
      <c r="H40" s="254"/>
      <c r="I40" s="356">
        <f t="shared" ref="I40:I50" si="3">H40*G40</f>
        <v>0</v>
      </c>
      <c r="J40" s="216"/>
      <c r="K40" s="214">
        <v>71788</v>
      </c>
      <c r="L40" s="357">
        <v>41468717888</v>
      </c>
      <c r="M40" s="232" t="s">
        <v>40</v>
      </c>
      <c r="N40" s="225">
        <v>63</v>
      </c>
      <c r="O40" s="225">
        <v>6</v>
      </c>
      <c r="P40" s="211">
        <v>2.99</v>
      </c>
      <c r="Q40" s="215">
        <v>0.85</v>
      </c>
      <c r="R40" s="764"/>
      <c r="S40" s="356">
        <f t="shared" ref="S40:S49" si="4">R40*Q40</f>
        <v>0</v>
      </c>
    </row>
    <row r="41" spans="1:19">
      <c r="A41" s="219">
        <v>71692</v>
      </c>
      <c r="B41" s="259">
        <v>41468735509</v>
      </c>
      <c r="C41" s="223" t="s">
        <v>7</v>
      </c>
      <c r="D41" s="225">
        <v>54</v>
      </c>
      <c r="E41" s="225">
        <v>6</v>
      </c>
      <c r="F41" s="211">
        <v>2.99</v>
      </c>
      <c r="G41" s="218">
        <v>0.85</v>
      </c>
      <c r="H41" s="328"/>
      <c r="I41" s="356">
        <f t="shared" si="3"/>
        <v>0</v>
      </c>
      <c r="J41" s="278"/>
      <c r="K41" s="214">
        <v>71593</v>
      </c>
      <c r="L41" s="357">
        <v>41468715938</v>
      </c>
      <c r="M41" s="232" t="s">
        <v>22</v>
      </c>
      <c r="N41" s="225">
        <v>45</v>
      </c>
      <c r="O41" s="225">
        <v>6</v>
      </c>
      <c r="P41" s="211">
        <v>2.99</v>
      </c>
      <c r="Q41" s="218">
        <v>0.85</v>
      </c>
      <c r="R41" s="764"/>
      <c r="S41" s="356">
        <f t="shared" si="4"/>
        <v>0</v>
      </c>
    </row>
    <row r="42" spans="1:19">
      <c r="A42" s="219">
        <v>71792</v>
      </c>
      <c r="B42" s="259">
        <v>41468735417</v>
      </c>
      <c r="C42" s="223" t="s">
        <v>7</v>
      </c>
      <c r="D42" s="225">
        <v>63</v>
      </c>
      <c r="E42" s="225">
        <v>6</v>
      </c>
      <c r="F42" s="211">
        <v>2.99</v>
      </c>
      <c r="G42" s="218">
        <v>0.85</v>
      </c>
      <c r="H42" s="328"/>
      <c r="I42" s="356">
        <f t="shared" si="3"/>
        <v>0</v>
      </c>
      <c r="J42" s="216"/>
      <c r="K42" s="214">
        <v>71693</v>
      </c>
      <c r="L42" s="357">
        <v>41468716935</v>
      </c>
      <c r="M42" s="232" t="s">
        <v>22</v>
      </c>
      <c r="N42" s="225">
        <v>54</v>
      </c>
      <c r="O42" s="225">
        <v>6</v>
      </c>
      <c r="P42" s="211">
        <v>2.99</v>
      </c>
      <c r="Q42" s="218">
        <v>0.85</v>
      </c>
      <c r="R42" s="764"/>
      <c r="S42" s="356">
        <f t="shared" si="4"/>
        <v>0</v>
      </c>
    </row>
    <row r="43" spans="1:19">
      <c r="A43" s="219">
        <v>71596</v>
      </c>
      <c r="B43" s="259">
        <v>41468735516</v>
      </c>
      <c r="C43" s="232" t="s">
        <v>38</v>
      </c>
      <c r="D43" s="225">
        <v>45</v>
      </c>
      <c r="E43" s="225">
        <v>6</v>
      </c>
      <c r="F43" s="211">
        <v>2.99</v>
      </c>
      <c r="G43" s="218">
        <v>0.85</v>
      </c>
      <c r="H43" s="328"/>
      <c r="I43" s="356">
        <f t="shared" si="3"/>
        <v>0</v>
      </c>
      <c r="J43" s="216"/>
      <c r="K43" s="214">
        <v>71793</v>
      </c>
      <c r="L43" s="357">
        <v>41468717932</v>
      </c>
      <c r="M43" s="232" t="s">
        <v>22</v>
      </c>
      <c r="N43" s="225">
        <v>63</v>
      </c>
      <c r="O43" s="225">
        <v>6</v>
      </c>
      <c r="P43" s="211">
        <v>2.99</v>
      </c>
      <c r="Q43" s="218">
        <v>0.85</v>
      </c>
      <c r="R43" s="764"/>
      <c r="S43" s="356">
        <f t="shared" si="4"/>
        <v>0</v>
      </c>
    </row>
    <row r="44" spans="1:19">
      <c r="A44" s="219">
        <v>71696</v>
      </c>
      <c r="B44" s="259">
        <v>41468735424</v>
      </c>
      <c r="C44" s="232" t="s">
        <v>38</v>
      </c>
      <c r="D44" s="225">
        <v>54</v>
      </c>
      <c r="E44" s="225">
        <v>6</v>
      </c>
      <c r="F44" s="211">
        <v>2.99</v>
      </c>
      <c r="G44" s="218">
        <v>0.85</v>
      </c>
      <c r="H44" s="328"/>
      <c r="I44" s="356">
        <f t="shared" si="3"/>
        <v>0</v>
      </c>
      <c r="J44" s="216"/>
      <c r="K44" s="214">
        <v>71594</v>
      </c>
      <c r="L44" s="357">
        <v>41468715945</v>
      </c>
      <c r="M44" s="232" t="s">
        <v>41</v>
      </c>
      <c r="N44" s="225">
        <v>45</v>
      </c>
      <c r="O44" s="225">
        <v>6</v>
      </c>
      <c r="P44" s="211">
        <v>2.99</v>
      </c>
      <c r="Q44" s="218">
        <v>0.85</v>
      </c>
      <c r="R44" s="764"/>
      <c r="S44" s="356">
        <f t="shared" si="4"/>
        <v>0</v>
      </c>
    </row>
    <row r="45" spans="1:19">
      <c r="A45" s="219">
        <v>71796</v>
      </c>
      <c r="B45" s="259">
        <v>41468735523</v>
      </c>
      <c r="C45" s="232" t="s">
        <v>38</v>
      </c>
      <c r="D45" s="225">
        <v>63</v>
      </c>
      <c r="E45" s="225">
        <v>6</v>
      </c>
      <c r="F45" s="211">
        <v>2.99</v>
      </c>
      <c r="G45" s="218">
        <v>0.85</v>
      </c>
      <c r="H45" s="328"/>
      <c r="I45" s="356">
        <f t="shared" si="3"/>
        <v>0</v>
      </c>
      <c r="J45" s="216"/>
      <c r="K45" s="214">
        <v>71694</v>
      </c>
      <c r="L45" s="357">
        <v>41468716942</v>
      </c>
      <c r="M45" s="232" t="s">
        <v>41</v>
      </c>
      <c r="N45" s="225">
        <v>54</v>
      </c>
      <c r="O45" s="225">
        <v>6</v>
      </c>
      <c r="P45" s="211">
        <v>2.99</v>
      </c>
      <c r="Q45" s="218">
        <v>0.85</v>
      </c>
      <c r="R45" s="764"/>
      <c r="S45" s="356">
        <f t="shared" si="4"/>
        <v>0</v>
      </c>
    </row>
    <row r="46" spans="1:19">
      <c r="A46" s="219">
        <v>71589</v>
      </c>
      <c r="B46" s="259">
        <v>41468735455</v>
      </c>
      <c r="C46" s="232" t="s">
        <v>39</v>
      </c>
      <c r="D46" s="225">
        <v>45</v>
      </c>
      <c r="E46" s="225">
        <v>6</v>
      </c>
      <c r="F46" s="211">
        <v>2.99</v>
      </c>
      <c r="G46" s="218">
        <v>0.85</v>
      </c>
      <c r="H46" s="328"/>
      <c r="I46" s="356">
        <f t="shared" si="3"/>
        <v>0</v>
      </c>
      <c r="J46" s="216"/>
      <c r="K46" s="214">
        <v>71794</v>
      </c>
      <c r="L46" s="357">
        <v>41468717949</v>
      </c>
      <c r="M46" s="232" t="s">
        <v>41</v>
      </c>
      <c r="N46" s="225">
        <v>63</v>
      </c>
      <c r="O46" s="225">
        <v>6</v>
      </c>
      <c r="P46" s="211">
        <v>2.99</v>
      </c>
      <c r="Q46" s="218">
        <v>0.85</v>
      </c>
      <c r="R46" s="764"/>
      <c r="S46" s="356">
        <f t="shared" si="4"/>
        <v>0</v>
      </c>
    </row>
    <row r="47" spans="1:19">
      <c r="A47" s="219">
        <v>71689</v>
      </c>
      <c r="B47" s="259">
        <v>41468716898</v>
      </c>
      <c r="C47" s="232" t="s">
        <v>39</v>
      </c>
      <c r="D47" s="225">
        <v>54</v>
      </c>
      <c r="E47" s="225">
        <v>6</v>
      </c>
      <c r="F47" s="211">
        <v>2.99</v>
      </c>
      <c r="G47" s="218">
        <v>0.85</v>
      </c>
      <c r="H47" s="328"/>
      <c r="I47" s="356">
        <f t="shared" si="3"/>
        <v>0</v>
      </c>
      <c r="J47" s="216"/>
      <c r="K47" s="214">
        <v>71595</v>
      </c>
      <c r="L47" s="357">
        <v>41468715952</v>
      </c>
      <c r="M47" s="232" t="s">
        <v>42</v>
      </c>
      <c r="N47" s="225">
        <v>45</v>
      </c>
      <c r="O47" s="225">
        <v>6</v>
      </c>
      <c r="P47" s="211">
        <v>2.99</v>
      </c>
      <c r="Q47" s="218">
        <v>0.85</v>
      </c>
      <c r="R47" s="764"/>
      <c r="S47" s="356">
        <f t="shared" si="4"/>
        <v>0</v>
      </c>
    </row>
    <row r="48" spans="1:19">
      <c r="A48" s="219">
        <v>71789</v>
      </c>
      <c r="B48" s="259">
        <v>41468717895</v>
      </c>
      <c r="C48" s="232" t="s">
        <v>39</v>
      </c>
      <c r="D48" s="225">
        <v>63</v>
      </c>
      <c r="E48" s="225">
        <v>6</v>
      </c>
      <c r="F48" s="211">
        <v>2.99</v>
      </c>
      <c r="G48" s="218">
        <v>0.85</v>
      </c>
      <c r="H48" s="328"/>
      <c r="I48" s="356">
        <f t="shared" si="3"/>
        <v>0</v>
      </c>
      <c r="J48" s="216"/>
      <c r="K48" s="214">
        <v>71695</v>
      </c>
      <c r="L48" s="357">
        <v>41468716959</v>
      </c>
      <c r="M48" s="232" t="s">
        <v>42</v>
      </c>
      <c r="N48" s="225">
        <v>54</v>
      </c>
      <c r="O48" s="225">
        <v>6</v>
      </c>
      <c r="P48" s="211">
        <v>2.99</v>
      </c>
      <c r="Q48" s="218">
        <v>0.85</v>
      </c>
      <c r="R48" s="764"/>
      <c r="S48" s="356">
        <f t="shared" si="4"/>
        <v>0</v>
      </c>
    </row>
    <row r="49" spans="1:19">
      <c r="A49" s="219">
        <v>71588</v>
      </c>
      <c r="B49" s="259">
        <v>41468715884</v>
      </c>
      <c r="C49" s="232" t="s">
        <v>40</v>
      </c>
      <c r="D49" s="225">
        <v>45</v>
      </c>
      <c r="E49" s="225">
        <v>6</v>
      </c>
      <c r="F49" s="211">
        <v>2.99</v>
      </c>
      <c r="G49" s="218">
        <v>0.85</v>
      </c>
      <c r="H49" s="328"/>
      <c r="I49" s="356">
        <f t="shared" si="3"/>
        <v>0</v>
      </c>
      <c r="J49" s="216"/>
      <c r="K49" s="214">
        <v>71795</v>
      </c>
      <c r="L49" s="357">
        <v>41468717956</v>
      </c>
      <c r="M49" s="232" t="s">
        <v>42</v>
      </c>
      <c r="N49" s="225">
        <v>63</v>
      </c>
      <c r="O49" s="225">
        <v>6</v>
      </c>
      <c r="P49" s="211">
        <v>2.99</v>
      </c>
      <c r="Q49" s="218">
        <v>0.85</v>
      </c>
      <c r="R49" s="764"/>
      <c r="S49" s="356">
        <f t="shared" si="4"/>
        <v>0</v>
      </c>
    </row>
    <row r="50" spans="1:19" ht="13" thickBot="1">
      <c r="A50" s="262">
        <v>71688</v>
      </c>
      <c r="B50" s="263">
        <v>41468716881</v>
      </c>
      <c r="C50" s="248" t="s">
        <v>40</v>
      </c>
      <c r="D50" s="247">
        <v>54</v>
      </c>
      <c r="E50" s="247">
        <v>6</v>
      </c>
      <c r="F50" s="341">
        <v>2.99</v>
      </c>
      <c r="G50" s="359">
        <v>0.85</v>
      </c>
      <c r="H50" s="330"/>
      <c r="I50" s="360">
        <f t="shared" si="3"/>
        <v>0</v>
      </c>
      <c r="J50" s="361"/>
      <c r="K50" s="505"/>
      <c r="L50" s="506"/>
      <c r="M50" s="507"/>
      <c r="N50" s="505"/>
      <c r="O50" s="505"/>
      <c r="P50" s="508"/>
      <c r="Q50" s="509"/>
      <c r="R50" s="702"/>
      <c r="S50" s="510"/>
    </row>
    <row r="51" spans="1:19" s="137" customFormat="1" ht="18.75" customHeight="1" thickBot="1">
      <c r="A51" s="924"/>
      <c r="B51" s="925"/>
      <c r="C51" s="926"/>
      <c r="D51" s="927"/>
      <c r="E51" s="927"/>
      <c r="F51" s="928"/>
      <c r="G51" s="929"/>
      <c r="H51" s="930"/>
      <c r="I51" s="928"/>
      <c r="J51" s="926"/>
      <c r="K51" s="927"/>
      <c r="L51" s="925"/>
      <c r="M51" s="926"/>
      <c r="N51" s="1711" t="s">
        <v>398</v>
      </c>
      <c r="O51" s="1712"/>
      <c r="P51" s="1712"/>
      <c r="Q51" s="1713"/>
      <c r="R51" s="931">
        <f>SUM(R40:R49,R29:R38,R10:R27,H10:H38,H40:H50)</f>
        <v>0</v>
      </c>
      <c r="S51" s="932">
        <f>SUM(S40:S50,S29:S38,S10:S27,I10:I38,I40:I50)</f>
        <v>0</v>
      </c>
    </row>
    <row r="52" spans="1:19">
      <c r="A52" s="1717"/>
      <c r="B52" s="1718"/>
      <c r="C52" s="1718"/>
      <c r="D52" s="1718"/>
      <c r="E52" s="1718"/>
      <c r="F52" s="1718"/>
      <c r="G52" s="1718"/>
      <c r="H52" s="1718"/>
      <c r="I52" s="1718"/>
      <c r="J52" s="1718"/>
      <c r="K52" s="1718"/>
      <c r="L52" s="1718"/>
      <c r="M52" s="1718"/>
      <c r="N52" s="1718"/>
      <c r="O52" s="1718"/>
      <c r="P52" s="1718"/>
      <c r="Q52" s="1718"/>
      <c r="R52" s="1718"/>
      <c r="S52" s="1719"/>
    </row>
    <row r="53" spans="1:19">
      <c r="A53" s="920"/>
      <c r="B53" s="773"/>
      <c r="C53" s="766"/>
      <c r="D53" s="773"/>
      <c r="E53" s="912"/>
      <c r="F53" s="724"/>
      <c r="G53" s="724"/>
      <c r="H53" s="724"/>
      <c r="I53" s="724"/>
      <c r="J53" s="913"/>
      <c r="K53" s="724"/>
      <c r="L53" s="724"/>
      <c r="M53" s="724"/>
      <c r="N53" s="912"/>
      <c r="O53" s="912"/>
      <c r="P53" s="724"/>
      <c r="Q53" s="724"/>
      <c r="R53" s="724"/>
      <c r="S53" s="921"/>
    </row>
    <row r="54" spans="1:19">
      <c r="A54" s="922"/>
      <c r="B54" s="789"/>
      <c r="C54" s="770"/>
      <c r="D54" s="766"/>
      <c r="E54" s="724"/>
      <c r="F54" s="766"/>
      <c r="G54" s="767"/>
      <c r="H54" s="724"/>
      <c r="I54" s="914"/>
      <c r="J54" s="913"/>
      <c r="K54" s="724"/>
      <c r="L54" s="724"/>
      <c r="M54" s="724"/>
      <c r="N54" s="912"/>
      <c r="O54" s="912"/>
      <c r="P54" s="724"/>
      <c r="Q54" s="724"/>
      <c r="R54" s="724"/>
      <c r="S54" s="921"/>
    </row>
    <row r="55" spans="1:19">
      <c r="A55" s="923"/>
      <c r="B55" s="771"/>
      <c r="C55" s="770"/>
      <c r="D55" s="766"/>
      <c r="E55" s="724"/>
      <c r="F55" s="766"/>
      <c r="G55" s="767"/>
      <c r="H55" s="724"/>
      <c r="I55" s="724"/>
      <c r="J55" s="913"/>
      <c r="K55" s="724"/>
      <c r="L55" s="724"/>
      <c r="M55" s="724"/>
      <c r="N55" s="724"/>
      <c r="O55" s="724"/>
      <c r="P55" s="793"/>
      <c r="Q55" s="793"/>
      <c r="R55" s="724"/>
      <c r="S55" s="921"/>
    </row>
    <row r="56" spans="1:19">
      <c r="A56" s="923"/>
      <c r="B56" s="771"/>
      <c r="C56" s="770"/>
      <c r="D56" s="766"/>
      <c r="E56" s="724"/>
      <c r="F56" s="766"/>
      <c r="G56" s="767"/>
      <c r="H56" s="724"/>
      <c r="I56" s="724"/>
      <c r="J56" s="913"/>
      <c r="K56" s="724"/>
      <c r="L56" s="724"/>
      <c r="M56" s="915"/>
      <c r="N56" s="918"/>
      <c r="O56" s="793"/>
      <c r="P56" s="793"/>
      <c r="Q56" s="724"/>
      <c r="R56" s="724"/>
      <c r="S56" s="921"/>
    </row>
    <row r="57" spans="1:19">
      <c r="A57" s="922"/>
      <c r="B57" s="772"/>
      <c r="C57" s="770"/>
      <c r="D57" s="768"/>
      <c r="E57" s="724"/>
      <c r="F57" s="766"/>
      <c r="G57" s="744"/>
      <c r="H57" s="724"/>
      <c r="I57" s="724"/>
      <c r="J57" s="913"/>
      <c r="K57" s="724"/>
      <c r="L57" s="724"/>
      <c r="M57" s="915"/>
      <c r="N57" s="918"/>
      <c r="O57" s="724"/>
      <c r="P57" s="724"/>
      <c r="Q57" s="724"/>
      <c r="R57" s="724"/>
      <c r="S57" s="921"/>
    </row>
    <row r="58" spans="1:19">
      <c r="A58" s="922"/>
      <c r="B58" s="771"/>
      <c r="C58" s="770"/>
      <c r="D58" s="768"/>
      <c r="E58" s="724"/>
      <c r="F58" s="766"/>
      <c r="G58" s="724"/>
      <c r="H58" s="724"/>
      <c r="I58" s="724"/>
      <c r="J58" s="913"/>
      <c r="K58" s="724"/>
      <c r="L58" s="724"/>
      <c r="M58" s="724"/>
      <c r="N58" s="912"/>
      <c r="O58" s="912"/>
      <c r="P58" s="724"/>
      <c r="Q58" s="724"/>
      <c r="R58" s="724"/>
      <c r="S58" s="921"/>
    </row>
    <row r="59" spans="1:19">
      <c r="A59" s="923"/>
      <c r="B59" s="769"/>
      <c r="C59" s="770"/>
      <c r="D59" s="766"/>
      <c r="E59" s="724"/>
      <c r="F59" s="766"/>
      <c r="G59" s="724"/>
      <c r="H59" s="724"/>
      <c r="I59" s="724"/>
      <c r="J59" s="913"/>
      <c r="K59" s="724"/>
      <c r="L59" s="724"/>
      <c r="M59" s="724"/>
      <c r="N59" s="912"/>
      <c r="O59" s="912"/>
      <c r="P59" s="724"/>
      <c r="Q59" s="724"/>
      <c r="R59" s="724"/>
      <c r="S59" s="921"/>
    </row>
    <row r="60" spans="1:19">
      <c r="A60" s="765"/>
      <c r="B60" s="767"/>
      <c r="C60" s="767"/>
      <c r="D60" s="916"/>
      <c r="E60" s="768"/>
      <c r="F60" s="724"/>
      <c r="G60" s="766"/>
      <c r="H60" s="766"/>
      <c r="I60" s="912"/>
      <c r="J60" s="917"/>
      <c r="K60" s="766"/>
      <c r="L60" s="766"/>
      <c r="M60" s="766"/>
      <c r="N60" s="766"/>
      <c r="O60" s="766"/>
      <c r="P60" s="724"/>
      <c r="Q60" s="724"/>
      <c r="R60" s="724"/>
      <c r="S60" s="921"/>
    </row>
    <row r="61" spans="1:19">
      <c r="A61" s="1389"/>
      <c r="B61" s="1390"/>
      <c r="C61" s="1390"/>
      <c r="D61" s="1390"/>
      <c r="E61" s="1390"/>
      <c r="F61" s="1390"/>
      <c r="G61" s="1390"/>
      <c r="H61" s="1390"/>
      <c r="I61" s="915"/>
      <c r="J61" s="919"/>
      <c r="K61" s="724"/>
      <c r="L61" s="724"/>
      <c r="M61" s="724"/>
      <c r="N61" s="724"/>
      <c r="O61" s="724"/>
      <c r="P61" s="724"/>
      <c r="Q61" s="724"/>
      <c r="R61" s="724"/>
      <c r="S61" s="921"/>
    </row>
    <row r="62" spans="1:19">
      <c r="A62" s="1389"/>
      <c r="B62" s="1390"/>
      <c r="C62" s="1390"/>
      <c r="D62" s="1390"/>
      <c r="E62" s="1390"/>
      <c r="F62" s="1390"/>
      <c r="G62" s="1390"/>
      <c r="H62" s="1390"/>
      <c r="I62" s="915"/>
      <c r="J62" s="919"/>
      <c r="K62" s="724"/>
      <c r="L62" s="724"/>
      <c r="M62" s="724"/>
      <c r="N62" s="724"/>
      <c r="O62" s="724"/>
      <c r="P62" s="724"/>
      <c r="Q62" s="724"/>
      <c r="R62" s="724"/>
      <c r="S62" s="921"/>
    </row>
    <row r="63" spans="1:19">
      <c r="A63" s="933"/>
      <c r="B63" s="918"/>
      <c r="C63" s="918"/>
      <c r="D63" s="918"/>
      <c r="E63" s="918"/>
      <c r="F63" s="918"/>
      <c r="G63" s="918"/>
      <c r="H63" s="918"/>
      <c r="I63" s="915"/>
      <c r="J63" s="919"/>
      <c r="K63" s="724"/>
      <c r="L63" s="724"/>
      <c r="M63" s="724"/>
      <c r="N63" s="724"/>
      <c r="O63" s="724"/>
      <c r="P63" s="724"/>
      <c r="Q63" s="724"/>
      <c r="R63" s="724"/>
      <c r="S63" s="921"/>
    </row>
    <row r="64" spans="1:19">
      <c r="A64" s="933"/>
      <c r="B64" s="918"/>
      <c r="C64" s="918"/>
      <c r="D64" s="918"/>
      <c r="E64" s="918"/>
      <c r="F64" s="918"/>
      <c r="G64" s="918"/>
      <c r="H64" s="918"/>
      <c r="I64" s="915"/>
      <c r="J64" s="919"/>
      <c r="K64" s="724"/>
      <c r="L64" s="724"/>
      <c r="M64" s="724"/>
      <c r="N64" s="724"/>
      <c r="O64" s="724"/>
      <c r="P64" s="724"/>
      <c r="Q64" s="724"/>
      <c r="R64" s="724"/>
      <c r="S64" s="921"/>
    </row>
    <row r="65" spans="1:19">
      <c r="A65" s="953"/>
      <c r="B65" s="952"/>
      <c r="C65" s="952"/>
      <c r="D65" s="952"/>
      <c r="E65" s="952"/>
      <c r="F65" s="952"/>
      <c r="G65" s="952"/>
      <c r="H65" s="952"/>
      <c r="I65" s="915"/>
      <c r="J65" s="919"/>
      <c r="K65" s="724"/>
      <c r="L65" s="724"/>
      <c r="M65" s="724"/>
      <c r="N65" s="724"/>
      <c r="O65" s="724"/>
      <c r="P65" s="724"/>
      <c r="Q65" s="724"/>
      <c r="R65" s="724"/>
      <c r="S65" s="921"/>
    </row>
    <row r="66" spans="1:19">
      <c r="A66" s="933"/>
      <c r="B66" s="1390" t="s">
        <v>576</v>
      </c>
      <c r="C66" s="1390"/>
      <c r="D66" s="1390"/>
      <c r="E66" s="1390"/>
      <c r="F66" s="918"/>
      <c r="G66" s="1390" t="s">
        <v>575</v>
      </c>
      <c r="H66" s="1390"/>
      <c r="I66" s="1390"/>
      <c r="J66" s="1390"/>
      <c r="K66" s="1390"/>
      <c r="L66" s="1390"/>
      <c r="M66" s="1390" t="s">
        <v>580</v>
      </c>
      <c r="N66" s="1390"/>
      <c r="O66" s="1390"/>
      <c r="P66" s="1390"/>
      <c r="Q66" s="1390"/>
      <c r="R66" s="724"/>
      <c r="S66" s="921"/>
    </row>
    <row r="67" spans="1:19" ht="13" thickBot="1">
      <c r="A67" s="348"/>
      <c r="B67" s="34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900"/>
    </row>
    <row r="68" spans="1:19">
      <c r="A68" s="318"/>
      <c r="B68" s="318"/>
      <c r="C68" s="751"/>
      <c r="D68" s="751"/>
      <c r="E68" s="751"/>
      <c r="F68" s="751"/>
      <c r="G68" s="751"/>
      <c r="H68" s="751"/>
      <c r="I68" s="751"/>
      <c r="J68" s="751"/>
      <c r="K68" s="751"/>
      <c r="L68" s="751"/>
      <c r="M68" s="751"/>
      <c r="N68" s="751"/>
      <c r="O68" s="751"/>
      <c r="P68" s="751"/>
      <c r="Q68" s="751"/>
      <c r="R68" s="751"/>
      <c r="S68" s="370">
        <v>14</v>
      </c>
    </row>
  </sheetData>
  <sheetProtection password="CCB1" sheet="1" objects="1" scenarios="1"/>
  <mergeCells count="13">
    <mergeCell ref="M66:Q66"/>
    <mergeCell ref="G4:L4"/>
    <mergeCell ref="A6:S6"/>
    <mergeCell ref="A5:S5"/>
    <mergeCell ref="K28:S28"/>
    <mergeCell ref="A62:H62"/>
    <mergeCell ref="A39:S39"/>
    <mergeCell ref="N51:Q51"/>
    <mergeCell ref="A7:S7"/>
    <mergeCell ref="A52:S52"/>
    <mergeCell ref="A61:H61"/>
    <mergeCell ref="B66:E66"/>
    <mergeCell ref="G66:L66"/>
  </mergeCells>
  <phoneticPr fontId="11" type="noConversion"/>
  <pageMargins left="0.23" right="0.25" top="0.66" bottom="0.27" header="0.97" footer="0.25"/>
  <pageSetup scale="76" orientation="portrait"/>
  <headerFooter alignWithMargins="0">
    <oddFooter xml:space="preserve">&amp;R
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4"/>
    <pageSetUpPr fitToPage="1"/>
  </sheetPr>
  <dimension ref="A1:S74"/>
  <sheetViews>
    <sheetView view="pageBreakPreview" zoomScaleSheetLayoutView="100" workbookViewId="0">
      <selection activeCell="N1" sqref="N1"/>
    </sheetView>
  </sheetViews>
  <sheetFormatPr baseColWidth="10" defaultColWidth="8.83203125" defaultRowHeight="12" x14ac:dyDescent="0"/>
  <cols>
    <col min="1" max="1" width="5.1640625" style="5" customWidth="1"/>
    <col min="2" max="2" width="11.33203125" style="5" bestFit="1" customWidth="1"/>
    <col min="3" max="3" width="11.83203125" style="5" bestFit="1" customWidth="1"/>
    <col min="4" max="4" width="4.83203125" style="5" customWidth="1"/>
    <col min="5" max="6" width="5.33203125" style="5" customWidth="1"/>
    <col min="7" max="7" width="4.6640625" style="5" customWidth="1"/>
    <col min="8" max="8" width="5.33203125" style="5" bestFit="1" customWidth="1"/>
    <col min="9" max="9" width="6.6640625" style="5" customWidth="1"/>
    <col min="10" max="10" width="0.33203125" style="5" customWidth="1"/>
    <col min="11" max="11" width="5.1640625" style="5" customWidth="1"/>
    <col min="12" max="12" width="11" style="5" customWidth="1"/>
    <col min="13" max="13" width="12.83203125" style="5" bestFit="1" customWidth="1"/>
    <col min="14" max="15" width="5.5" style="5" customWidth="1"/>
    <col min="16" max="16" width="7" style="5" customWidth="1"/>
    <col min="17" max="17" width="5.5" style="5" customWidth="1"/>
    <col min="18" max="18" width="5.33203125" style="5" bestFit="1" customWidth="1"/>
    <col min="19" max="19" width="7.6640625" style="5" customWidth="1"/>
    <col min="20" max="16384" width="8.83203125" style="5"/>
  </cols>
  <sheetData>
    <row r="1" spans="1:19">
      <c r="A1" s="146"/>
      <c r="B1" s="146"/>
      <c r="D1" s="146"/>
      <c r="E1" s="148"/>
      <c r="F1" s="148"/>
      <c r="G1" s="148"/>
      <c r="H1" s="148"/>
      <c r="I1" s="148"/>
      <c r="J1" s="148"/>
      <c r="K1" s="149"/>
      <c r="L1" s="149"/>
      <c r="M1" s="149"/>
      <c r="N1" s="149"/>
      <c r="O1" s="148"/>
      <c r="P1" s="148"/>
      <c r="Q1" s="148"/>
    </row>
    <row r="2" spans="1:19" ht="17">
      <c r="A2" s="146"/>
      <c r="B2" s="146"/>
      <c r="D2" s="146"/>
      <c r="E2" s="149"/>
      <c r="F2" s="149"/>
      <c r="G2" s="1726" t="s">
        <v>401</v>
      </c>
      <c r="H2" s="1726"/>
      <c r="I2" s="1726"/>
      <c r="J2" s="1726"/>
      <c r="K2" s="1726"/>
      <c r="L2" s="1726"/>
      <c r="M2" s="1733"/>
      <c r="N2" s="1733"/>
      <c r="O2" s="1733"/>
      <c r="P2" s="197"/>
      <c r="Q2" s="640"/>
    </row>
    <row r="3" spans="1:19" ht="13" thickBot="1">
      <c r="A3" s="1570" t="s">
        <v>5</v>
      </c>
      <c r="B3" s="1570"/>
      <c r="C3" s="1570"/>
      <c r="D3" s="1570"/>
      <c r="E3" s="1570"/>
      <c r="F3" s="1570"/>
      <c r="G3" s="1570"/>
      <c r="H3" s="1570"/>
      <c r="I3" s="1570"/>
      <c r="J3" s="1570"/>
      <c r="K3" s="1570"/>
      <c r="L3" s="1570"/>
      <c r="M3" s="1570"/>
      <c r="N3" s="1570"/>
      <c r="O3" s="1570"/>
      <c r="P3" s="1570"/>
      <c r="Q3" s="1570"/>
      <c r="R3" s="1570"/>
      <c r="S3" s="1570"/>
    </row>
    <row r="4" spans="1:19" ht="17">
      <c r="A4" s="1734" t="s">
        <v>299</v>
      </c>
      <c r="B4" s="1735"/>
      <c r="C4" s="1735"/>
      <c r="D4" s="1735"/>
      <c r="E4" s="1735"/>
      <c r="F4" s="1735"/>
      <c r="G4" s="1735"/>
      <c r="H4" s="1735"/>
      <c r="I4" s="1735"/>
      <c r="J4" s="1735"/>
      <c r="K4" s="1735"/>
      <c r="L4" s="1735"/>
      <c r="M4" s="1735"/>
      <c r="N4" s="1735"/>
      <c r="O4" s="1735"/>
      <c r="P4" s="1735"/>
      <c r="Q4" s="1735"/>
      <c r="R4" s="1735"/>
      <c r="S4" s="1736"/>
    </row>
    <row r="5" spans="1:19" ht="15">
      <c r="A5" s="1723" t="s">
        <v>282</v>
      </c>
      <c r="B5" s="1724"/>
      <c r="C5" s="1724"/>
      <c r="D5" s="1724"/>
      <c r="E5" s="1724"/>
      <c r="F5" s="1724"/>
      <c r="G5" s="1724"/>
      <c r="H5" s="1724"/>
      <c r="I5" s="1724"/>
      <c r="J5" s="1724"/>
      <c r="K5" s="1724"/>
      <c r="L5" s="1724"/>
      <c r="M5" s="1724"/>
      <c r="N5" s="1724"/>
      <c r="O5" s="1724"/>
      <c r="P5" s="1724"/>
      <c r="Q5" s="1724"/>
      <c r="R5" s="1724"/>
      <c r="S5" s="1725"/>
    </row>
    <row r="6" spans="1:19" ht="20.25" customHeight="1">
      <c r="A6" s="1720" t="s">
        <v>320</v>
      </c>
      <c r="B6" s="1721"/>
      <c r="C6" s="1721"/>
      <c r="D6" s="1721"/>
      <c r="E6" s="1721"/>
      <c r="F6" s="1721"/>
      <c r="G6" s="1721"/>
      <c r="H6" s="1721"/>
      <c r="I6" s="1721"/>
      <c r="J6" s="1721"/>
      <c r="K6" s="1721"/>
      <c r="L6" s="1721"/>
      <c r="M6" s="1721"/>
      <c r="N6" s="1721"/>
      <c r="O6" s="1721"/>
      <c r="P6" s="1721"/>
      <c r="Q6" s="1721"/>
      <c r="R6" s="1721"/>
      <c r="S6" s="1722"/>
    </row>
    <row r="7" spans="1:19" ht="29.25" customHeight="1">
      <c r="A7" s="229" t="s">
        <v>290</v>
      </c>
      <c r="B7" s="122" t="s">
        <v>307</v>
      </c>
      <c r="C7" s="204" t="s">
        <v>6</v>
      </c>
      <c r="D7" s="122" t="s">
        <v>3</v>
      </c>
      <c r="E7" s="122" t="s">
        <v>291</v>
      </c>
      <c r="F7" s="122" t="s">
        <v>306</v>
      </c>
      <c r="G7" s="122" t="s">
        <v>292</v>
      </c>
      <c r="H7" s="122" t="s">
        <v>340</v>
      </c>
      <c r="I7" s="122" t="s">
        <v>337</v>
      </c>
      <c r="J7" s="202"/>
      <c r="K7" s="122" t="s">
        <v>290</v>
      </c>
      <c r="L7" s="203" t="s">
        <v>307</v>
      </c>
      <c r="M7" s="204" t="s">
        <v>6</v>
      </c>
      <c r="N7" s="122" t="s">
        <v>3</v>
      </c>
      <c r="O7" s="122" t="s">
        <v>291</v>
      </c>
      <c r="P7" s="122" t="s">
        <v>306</v>
      </c>
      <c r="Q7" s="122" t="s">
        <v>292</v>
      </c>
      <c r="R7" s="122" t="s">
        <v>340</v>
      </c>
      <c r="S7" s="203" t="s">
        <v>337</v>
      </c>
    </row>
    <row r="8" spans="1:19">
      <c r="A8" s="275">
        <v>31651</v>
      </c>
      <c r="B8" s="259">
        <v>41468316517</v>
      </c>
      <c r="C8" s="232" t="s">
        <v>7</v>
      </c>
      <c r="D8" s="225">
        <v>45</v>
      </c>
      <c r="E8" s="225">
        <v>6</v>
      </c>
      <c r="F8" s="211">
        <v>2.99</v>
      </c>
      <c r="G8" s="355">
        <v>0.85</v>
      </c>
      <c r="H8" s="254"/>
      <c r="I8" s="356">
        <f>H8*G8</f>
        <v>0</v>
      </c>
      <c r="J8" s="216"/>
      <c r="K8" s="225">
        <v>31535</v>
      </c>
      <c r="L8" s="357">
        <v>41468315350</v>
      </c>
      <c r="M8" s="232" t="s">
        <v>12</v>
      </c>
      <c r="N8" s="225">
        <v>45</v>
      </c>
      <c r="O8" s="225">
        <v>6</v>
      </c>
      <c r="P8" s="211">
        <v>2.99</v>
      </c>
      <c r="Q8" s="355">
        <v>0.85</v>
      </c>
      <c r="R8" s="254"/>
      <c r="S8" s="382">
        <f>R8*Q8</f>
        <v>0</v>
      </c>
    </row>
    <row r="9" spans="1:19">
      <c r="A9" s="275">
        <v>31741</v>
      </c>
      <c r="B9" s="259">
        <v>41468317415</v>
      </c>
      <c r="C9" s="232" t="s">
        <v>7</v>
      </c>
      <c r="D9" s="225">
        <v>54</v>
      </c>
      <c r="E9" s="225">
        <v>6</v>
      </c>
      <c r="F9" s="211">
        <v>2.99</v>
      </c>
      <c r="G9" s="383">
        <v>0.85</v>
      </c>
      <c r="H9" s="254"/>
      <c r="I9" s="356">
        <f t="shared" ref="I9:I18" si="0">H9*G9</f>
        <v>0</v>
      </c>
      <c r="J9" s="278"/>
      <c r="K9" s="225">
        <v>31735</v>
      </c>
      <c r="L9" s="357">
        <v>41468317354</v>
      </c>
      <c r="M9" s="232" t="s">
        <v>12</v>
      </c>
      <c r="N9" s="225">
        <v>54</v>
      </c>
      <c r="O9" s="225">
        <v>6</v>
      </c>
      <c r="P9" s="211">
        <v>2.99</v>
      </c>
      <c r="Q9" s="383">
        <v>0.85</v>
      </c>
      <c r="R9" s="254"/>
      <c r="S9" s="382">
        <f t="shared" ref="S9:S29" si="1">R9*Q9</f>
        <v>0</v>
      </c>
    </row>
    <row r="10" spans="1:19">
      <c r="A10" s="275">
        <v>31670</v>
      </c>
      <c r="B10" s="259">
        <v>41468316708</v>
      </c>
      <c r="C10" s="223" t="s">
        <v>8</v>
      </c>
      <c r="D10" s="225">
        <v>45</v>
      </c>
      <c r="E10" s="225">
        <v>6</v>
      </c>
      <c r="F10" s="211">
        <v>2.99</v>
      </c>
      <c r="G10" s="383">
        <v>0.85</v>
      </c>
      <c r="H10" s="254"/>
      <c r="I10" s="356">
        <f t="shared" si="0"/>
        <v>0</v>
      </c>
      <c r="J10" s="216"/>
      <c r="K10" s="225">
        <v>31668</v>
      </c>
      <c r="L10" s="357">
        <v>41468316685</v>
      </c>
      <c r="M10" s="232" t="s">
        <v>13</v>
      </c>
      <c r="N10" s="225">
        <v>45</v>
      </c>
      <c r="O10" s="225">
        <v>6</v>
      </c>
      <c r="P10" s="211">
        <v>2.99</v>
      </c>
      <c r="Q10" s="383">
        <v>0.85</v>
      </c>
      <c r="R10" s="254"/>
      <c r="S10" s="382">
        <f t="shared" si="1"/>
        <v>0</v>
      </c>
    </row>
    <row r="11" spans="1:19">
      <c r="A11" s="275">
        <v>31755</v>
      </c>
      <c r="B11" s="259">
        <v>41468317552</v>
      </c>
      <c r="C11" s="223" t="s">
        <v>8</v>
      </c>
      <c r="D11" s="225">
        <v>54</v>
      </c>
      <c r="E11" s="225">
        <v>6</v>
      </c>
      <c r="F11" s="211">
        <v>2.99</v>
      </c>
      <c r="G11" s="383">
        <v>0.85</v>
      </c>
      <c r="H11" s="254"/>
      <c r="I11" s="356">
        <f t="shared" si="0"/>
        <v>0</v>
      </c>
      <c r="J11" s="216"/>
      <c r="K11" s="225">
        <v>31768</v>
      </c>
      <c r="L11" s="357">
        <v>41468317682</v>
      </c>
      <c r="M11" s="232" t="s">
        <v>13</v>
      </c>
      <c r="N11" s="225">
        <v>54</v>
      </c>
      <c r="O11" s="225">
        <v>6</v>
      </c>
      <c r="P11" s="211">
        <v>2.99</v>
      </c>
      <c r="Q11" s="383">
        <v>0.85</v>
      </c>
      <c r="R11" s="254"/>
      <c r="S11" s="382">
        <f t="shared" si="1"/>
        <v>0</v>
      </c>
    </row>
    <row r="12" spans="1:19">
      <c r="A12" s="275">
        <v>31534</v>
      </c>
      <c r="B12" s="259">
        <v>41468315343</v>
      </c>
      <c r="C12" s="223" t="s">
        <v>9</v>
      </c>
      <c r="D12" s="225">
        <v>45</v>
      </c>
      <c r="E12" s="225">
        <v>6</v>
      </c>
      <c r="F12" s="211">
        <v>2.99</v>
      </c>
      <c r="G12" s="383">
        <v>0.85</v>
      </c>
      <c r="H12" s="254"/>
      <c r="I12" s="356">
        <f t="shared" si="0"/>
        <v>0</v>
      </c>
      <c r="J12" s="216"/>
      <c r="K12" s="225">
        <v>31666</v>
      </c>
      <c r="L12" s="357">
        <v>41468316661</v>
      </c>
      <c r="M12" s="232" t="s">
        <v>14</v>
      </c>
      <c r="N12" s="225">
        <v>45</v>
      </c>
      <c r="O12" s="225">
        <v>6</v>
      </c>
      <c r="P12" s="211">
        <v>2.99</v>
      </c>
      <c r="Q12" s="383">
        <v>0.85</v>
      </c>
      <c r="R12" s="254"/>
      <c r="S12" s="382">
        <f t="shared" si="1"/>
        <v>0</v>
      </c>
    </row>
    <row r="13" spans="1:19">
      <c r="A13" s="275">
        <v>31734</v>
      </c>
      <c r="B13" s="259">
        <v>41468317347</v>
      </c>
      <c r="C13" s="223" t="s">
        <v>9</v>
      </c>
      <c r="D13" s="225">
        <v>54</v>
      </c>
      <c r="E13" s="225">
        <v>6</v>
      </c>
      <c r="F13" s="211">
        <v>2.99</v>
      </c>
      <c r="G13" s="383">
        <v>0.85</v>
      </c>
      <c r="H13" s="254"/>
      <c r="I13" s="356">
        <f t="shared" si="0"/>
        <v>0</v>
      </c>
      <c r="J13" s="216"/>
      <c r="K13" s="225">
        <v>31766</v>
      </c>
      <c r="L13" s="357">
        <v>41468317668</v>
      </c>
      <c r="M13" s="232" t="s">
        <v>14</v>
      </c>
      <c r="N13" s="225">
        <v>54</v>
      </c>
      <c r="O13" s="225">
        <v>6</v>
      </c>
      <c r="P13" s="211">
        <v>2.99</v>
      </c>
      <c r="Q13" s="383">
        <v>0.85</v>
      </c>
      <c r="R13" s="254"/>
      <c r="S13" s="382">
        <f t="shared" si="1"/>
        <v>0</v>
      </c>
    </row>
    <row r="14" spans="1:19">
      <c r="A14" s="275">
        <v>31665</v>
      </c>
      <c r="B14" s="259">
        <v>41468316654</v>
      </c>
      <c r="C14" s="223" t="s">
        <v>10</v>
      </c>
      <c r="D14" s="225">
        <v>45</v>
      </c>
      <c r="E14" s="225">
        <v>6</v>
      </c>
      <c r="F14" s="211">
        <v>2.99</v>
      </c>
      <c r="G14" s="383">
        <v>0.85</v>
      </c>
      <c r="H14" s="254"/>
      <c r="I14" s="356">
        <f t="shared" si="0"/>
        <v>0</v>
      </c>
      <c r="J14" s="216"/>
      <c r="K14" s="225">
        <v>31658</v>
      </c>
      <c r="L14" s="357">
        <v>41468316586</v>
      </c>
      <c r="M14" s="232" t="s">
        <v>15</v>
      </c>
      <c r="N14" s="225">
        <v>45</v>
      </c>
      <c r="O14" s="225">
        <v>6</v>
      </c>
      <c r="P14" s="211">
        <v>2.99</v>
      </c>
      <c r="Q14" s="383">
        <v>0.85</v>
      </c>
      <c r="R14" s="254"/>
      <c r="S14" s="382">
        <f t="shared" si="1"/>
        <v>0</v>
      </c>
    </row>
    <row r="15" spans="1:19">
      <c r="A15" s="275">
        <v>31765</v>
      </c>
      <c r="B15" s="259">
        <v>41468317651</v>
      </c>
      <c r="C15" s="223" t="s">
        <v>10</v>
      </c>
      <c r="D15" s="225">
        <v>54</v>
      </c>
      <c r="E15" s="225">
        <v>6</v>
      </c>
      <c r="F15" s="211">
        <v>2.99</v>
      </c>
      <c r="G15" s="383">
        <v>0.85</v>
      </c>
      <c r="H15" s="254"/>
      <c r="I15" s="356">
        <f t="shared" si="0"/>
        <v>0</v>
      </c>
      <c r="J15" s="216">
        <v>6</v>
      </c>
      <c r="K15" s="225">
        <v>31746</v>
      </c>
      <c r="L15" s="357">
        <v>41468317460</v>
      </c>
      <c r="M15" s="232" t="s">
        <v>15</v>
      </c>
      <c r="N15" s="225">
        <v>54</v>
      </c>
      <c r="O15" s="225">
        <v>6</v>
      </c>
      <c r="P15" s="211">
        <v>2.99</v>
      </c>
      <c r="Q15" s="383">
        <v>0.85</v>
      </c>
      <c r="R15" s="254"/>
      <c r="S15" s="382">
        <f t="shared" si="1"/>
        <v>0</v>
      </c>
    </row>
    <row r="16" spans="1:19">
      <c r="A16" s="275">
        <v>31678</v>
      </c>
      <c r="B16" s="259">
        <v>41468316784</v>
      </c>
      <c r="C16" s="223" t="s">
        <v>125</v>
      </c>
      <c r="D16" s="225">
        <v>45</v>
      </c>
      <c r="E16" s="225">
        <v>6</v>
      </c>
      <c r="F16" s="211">
        <v>2.99</v>
      </c>
      <c r="G16" s="383">
        <v>0.85</v>
      </c>
      <c r="H16" s="254"/>
      <c r="I16" s="356">
        <f t="shared" si="0"/>
        <v>0</v>
      </c>
      <c r="J16" s="216"/>
      <c r="K16" s="225">
        <v>31688</v>
      </c>
      <c r="L16" s="357">
        <v>41468316883</v>
      </c>
      <c r="M16" s="232" t="s">
        <v>126</v>
      </c>
      <c r="N16" s="225">
        <v>45</v>
      </c>
      <c r="O16" s="225">
        <v>6</v>
      </c>
      <c r="P16" s="211">
        <v>2.99</v>
      </c>
      <c r="Q16" s="383">
        <v>0.85</v>
      </c>
      <c r="R16" s="254"/>
      <c r="S16" s="382">
        <f t="shared" si="1"/>
        <v>0</v>
      </c>
    </row>
    <row r="17" spans="1:19">
      <c r="A17" s="275">
        <v>31739</v>
      </c>
      <c r="B17" s="259">
        <v>41468317392</v>
      </c>
      <c r="C17" s="223" t="s">
        <v>125</v>
      </c>
      <c r="D17" s="225">
        <v>54</v>
      </c>
      <c r="E17" s="225">
        <v>6</v>
      </c>
      <c r="F17" s="211">
        <v>2.99</v>
      </c>
      <c r="G17" s="383">
        <v>0.85</v>
      </c>
      <c r="H17" s="254"/>
      <c r="I17" s="356">
        <f t="shared" si="0"/>
        <v>0</v>
      </c>
      <c r="J17" s="216"/>
      <c r="K17" s="225">
        <v>31694</v>
      </c>
      <c r="L17" s="357">
        <v>41468316944</v>
      </c>
      <c r="M17" s="232" t="s">
        <v>126</v>
      </c>
      <c r="N17" s="225">
        <v>54</v>
      </c>
      <c r="O17" s="225">
        <v>6</v>
      </c>
      <c r="P17" s="211">
        <v>2.99</v>
      </c>
      <c r="Q17" s="383">
        <v>0.85</v>
      </c>
      <c r="R17" s="254"/>
      <c r="S17" s="382">
        <f t="shared" si="1"/>
        <v>0</v>
      </c>
    </row>
    <row r="18" spans="1:19">
      <c r="A18" s="275">
        <v>31653</v>
      </c>
      <c r="B18" s="259">
        <v>41468316531</v>
      </c>
      <c r="C18" s="232" t="s">
        <v>16</v>
      </c>
      <c r="D18" s="225">
        <v>45</v>
      </c>
      <c r="E18" s="225">
        <v>6</v>
      </c>
      <c r="F18" s="211">
        <v>2.99</v>
      </c>
      <c r="G18" s="383">
        <v>0.85</v>
      </c>
      <c r="H18" s="254"/>
      <c r="I18" s="356">
        <f t="shared" si="0"/>
        <v>0</v>
      </c>
      <c r="J18" s="216"/>
      <c r="K18" s="225">
        <v>31743</v>
      </c>
      <c r="L18" s="357">
        <v>41468317439</v>
      </c>
      <c r="M18" s="232" t="s">
        <v>16</v>
      </c>
      <c r="N18" s="225">
        <v>54</v>
      </c>
      <c r="O18" s="225">
        <v>6</v>
      </c>
      <c r="P18" s="211">
        <v>2.99</v>
      </c>
      <c r="Q18" s="383">
        <v>0.85</v>
      </c>
      <c r="R18" s="254"/>
      <c r="S18" s="382">
        <f t="shared" si="1"/>
        <v>0</v>
      </c>
    </row>
    <row r="19" spans="1:19" ht="17.25" customHeight="1">
      <c r="A19" s="1431" t="s">
        <v>124</v>
      </c>
      <c r="B19" s="1432"/>
      <c r="C19" s="1432"/>
      <c r="D19" s="1432"/>
      <c r="E19" s="1432"/>
      <c r="F19" s="1432"/>
      <c r="G19" s="1432"/>
      <c r="H19" s="1432"/>
      <c r="I19" s="1432"/>
      <c r="J19" s="1432"/>
      <c r="K19" s="1432"/>
      <c r="L19" s="1432"/>
      <c r="M19" s="1432"/>
      <c r="N19" s="1432"/>
      <c r="O19" s="1432"/>
      <c r="P19" s="1432"/>
      <c r="Q19" s="1432"/>
      <c r="R19" s="1432"/>
      <c r="S19" s="1433"/>
    </row>
    <row r="20" spans="1:19">
      <c r="A20" s="268">
        <v>41602</v>
      </c>
      <c r="B20" s="269">
        <v>41468416026</v>
      </c>
      <c r="C20" s="384" t="s">
        <v>7</v>
      </c>
      <c r="D20" s="238">
        <v>45</v>
      </c>
      <c r="E20" s="238">
        <v>6</v>
      </c>
      <c r="F20" s="385">
        <v>2.99</v>
      </c>
      <c r="G20" s="386">
        <v>0.85</v>
      </c>
      <c r="H20" s="257"/>
      <c r="I20" s="356">
        <f t="shared" ref="I20:I30" si="2">H20*G20</f>
        <v>0</v>
      </c>
      <c r="J20" s="387"/>
      <c r="K20" s="388">
        <v>51603</v>
      </c>
      <c r="L20" s="389">
        <v>41468516030</v>
      </c>
      <c r="M20" s="237" t="s">
        <v>40</v>
      </c>
      <c r="N20" s="238">
        <v>60</v>
      </c>
      <c r="O20" s="238">
        <v>6</v>
      </c>
      <c r="P20" s="385">
        <v>2.99</v>
      </c>
      <c r="Q20" s="390">
        <v>0.85</v>
      </c>
      <c r="R20" s="254"/>
      <c r="S20" s="382">
        <f t="shared" si="1"/>
        <v>0</v>
      </c>
    </row>
    <row r="21" spans="1:19">
      <c r="A21" s="219">
        <v>50502</v>
      </c>
      <c r="B21" s="259">
        <v>41468505027</v>
      </c>
      <c r="C21" s="223" t="s">
        <v>7</v>
      </c>
      <c r="D21" s="225">
        <v>54</v>
      </c>
      <c r="E21" s="225">
        <v>6</v>
      </c>
      <c r="F21" s="211">
        <v>2.99</v>
      </c>
      <c r="G21" s="391">
        <v>0.85</v>
      </c>
      <c r="H21" s="254"/>
      <c r="I21" s="356">
        <f t="shared" si="2"/>
        <v>0</v>
      </c>
      <c r="J21" s="278"/>
      <c r="K21" s="214">
        <v>41611</v>
      </c>
      <c r="L21" s="357">
        <v>41468416118</v>
      </c>
      <c r="M21" s="232" t="s">
        <v>22</v>
      </c>
      <c r="N21" s="225">
        <v>45</v>
      </c>
      <c r="O21" s="225">
        <v>6</v>
      </c>
      <c r="P21" s="211">
        <v>2.99</v>
      </c>
      <c r="Q21" s="355">
        <v>0.85</v>
      </c>
      <c r="R21" s="254"/>
      <c r="S21" s="382">
        <f t="shared" si="1"/>
        <v>0</v>
      </c>
    </row>
    <row r="22" spans="1:19">
      <c r="A22" s="219">
        <v>51602</v>
      </c>
      <c r="B22" s="259">
        <v>41468516023</v>
      </c>
      <c r="C22" s="223" t="s">
        <v>7</v>
      </c>
      <c r="D22" s="225">
        <v>60</v>
      </c>
      <c r="E22" s="225">
        <v>6</v>
      </c>
      <c r="F22" s="211">
        <v>2.99</v>
      </c>
      <c r="G22" s="391">
        <v>0.85</v>
      </c>
      <c r="H22" s="254"/>
      <c r="I22" s="356">
        <f t="shared" si="2"/>
        <v>0</v>
      </c>
      <c r="J22" s="278"/>
      <c r="K22" s="214">
        <v>50511</v>
      </c>
      <c r="L22" s="357">
        <v>41468505119</v>
      </c>
      <c r="M22" s="232" t="s">
        <v>22</v>
      </c>
      <c r="N22" s="225">
        <v>54</v>
      </c>
      <c r="O22" s="225">
        <v>6</v>
      </c>
      <c r="P22" s="211">
        <v>2.99</v>
      </c>
      <c r="Q22" s="355">
        <v>0.85</v>
      </c>
      <c r="R22" s="254"/>
      <c r="S22" s="382">
        <f t="shared" si="1"/>
        <v>0</v>
      </c>
    </row>
    <row r="23" spans="1:19">
      <c r="A23" s="219">
        <v>41697</v>
      </c>
      <c r="B23" s="259">
        <v>41468416972</v>
      </c>
      <c r="C23" s="232" t="s">
        <v>38</v>
      </c>
      <c r="D23" s="225">
        <v>45</v>
      </c>
      <c r="E23" s="225">
        <v>6</v>
      </c>
      <c r="F23" s="211">
        <v>2.99</v>
      </c>
      <c r="G23" s="391">
        <v>0.85</v>
      </c>
      <c r="H23" s="254"/>
      <c r="I23" s="356">
        <f t="shared" si="2"/>
        <v>0</v>
      </c>
      <c r="J23" s="278"/>
      <c r="K23" s="214">
        <v>51611</v>
      </c>
      <c r="L23" s="357">
        <v>41468516115</v>
      </c>
      <c r="M23" s="232" t="s">
        <v>22</v>
      </c>
      <c r="N23" s="225">
        <v>60</v>
      </c>
      <c r="O23" s="225">
        <v>6</v>
      </c>
      <c r="P23" s="211">
        <v>2.99</v>
      </c>
      <c r="Q23" s="355">
        <v>0.85</v>
      </c>
      <c r="R23" s="254"/>
      <c r="S23" s="382">
        <f t="shared" si="1"/>
        <v>0</v>
      </c>
    </row>
    <row r="24" spans="1:19">
      <c r="A24" s="219">
        <v>50597</v>
      </c>
      <c r="B24" s="259">
        <v>41468505973</v>
      </c>
      <c r="C24" s="232" t="s">
        <v>38</v>
      </c>
      <c r="D24" s="225">
        <v>54</v>
      </c>
      <c r="E24" s="225">
        <v>6</v>
      </c>
      <c r="F24" s="211">
        <v>2.99</v>
      </c>
      <c r="G24" s="391">
        <v>0.85</v>
      </c>
      <c r="H24" s="254"/>
      <c r="I24" s="356">
        <f t="shared" si="2"/>
        <v>0</v>
      </c>
      <c r="J24" s="278"/>
      <c r="K24" s="214">
        <v>41607</v>
      </c>
      <c r="L24" s="357">
        <v>41468416071</v>
      </c>
      <c r="M24" s="232" t="s">
        <v>41</v>
      </c>
      <c r="N24" s="225">
        <v>45</v>
      </c>
      <c r="O24" s="225">
        <v>6</v>
      </c>
      <c r="P24" s="211">
        <v>2.99</v>
      </c>
      <c r="Q24" s="355">
        <v>0.85</v>
      </c>
      <c r="R24" s="254"/>
      <c r="S24" s="382">
        <f t="shared" si="1"/>
        <v>0</v>
      </c>
    </row>
    <row r="25" spans="1:19">
      <c r="A25" s="219">
        <v>51697</v>
      </c>
      <c r="B25" s="259">
        <v>41468516979</v>
      </c>
      <c r="C25" s="232" t="s">
        <v>38</v>
      </c>
      <c r="D25" s="225">
        <v>60</v>
      </c>
      <c r="E25" s="225">
        <v>6</v>
      </c>
      <c r="F25" s="211">
        <v>2.99</v>
      </c>
      <c r="G25" s="391">
        <v>0.85</v>
      </c>
      <c r="H25" s="254"/>
      <c r="I25" s="356">
        <f t="shared" si="2"/>
        <v>0</v>
      </c>
      <c r="J25" s="278"/>
      <c r="K25" s="214">
        <v>50507</v>
      </c>
      <c r="L25" s="357">
        <v>41468505072</v>
      </c>
      <c r="M25" s="232" t="s">
        <v>41</v>
      </c>
      <c r="N25" s="225">
        <v>54</v>
      </c>
      <c r="O25" s="225">
        <v>6</v>
      </c>
      <c r="P25" s="211">
        <v>2.99</v>
      </c>
      <c r="Q25" s="355">
        <v>0.85</v>
      </c>
      <c r="R25" s="254"/>
      <c r="S25" s="382">
        <f t="shared" si="1"/>
        <v>0</v>
      </c>
    </row>
    <row r="26" spans="1:19">
      <c r="A26" s="219">
        <v>41605</v>
      </c>
      <c r="B26" s="259">
        <v>41468416057</v>
      </c>
      <c r="C26" s="232" t="s">
        <v>39</v>
      </c>
      <c r="D26" s="225">
        <v>45</v>
      </c>
      <c r="E26" s="225">
        <v>6</v>
      </c>
      <c r="F26" s="211">
        <v>2.99</v>
      </c>
      <c r="G26" s="391">
        <v>0.85</v>
      </c>
      <c r="H26" s="254"/>
      <c r="I26" s="356">
        <f t="shared" si="2"/>
        <v>0</v>
      </c>
      <c r="J26" s="278"/>
      <c r="K26" s="214">
        <v>51607</v>
      </c>
      <c r="L26" s="357">
        <v>41468516078</v>
      </c>
      <c r="M26" s="232" t="s">
        <v>41</v>
      </c>
      <c r="N26" s="225">
        <v>60</v>
      </c>
      <c r="O26" s="225">
        <v>6</v>
      </c>
      <c r="P26" s="211">
        <v>2.99</v>
      </c>
      <c r="Q26" s="355">
        <v>0.85</v>
      </c>
      <c r="R26" s="254"/>
      <c r="S26" s="382">
        <f t="shared" si="1"/>
        <v>0</v>
      </c>
    </row>
    <row r="27" spans="1:19">
      <c r="A27" s="219">
        <v>50505</v>
      </c>
      <c r="B27" s="259">
        <v>41468505058</v>
      </c>
      <c r="C27" s="232" t="s">
        <v>39</v>
      </c>
      <c r="D27" s="225">
        <v>54</v>
      </c>
      <c r="E27" s="225">
        <v>6</v>
      </c>
      <c r="F27" s="211">
        <v>2.99</v>
      </c>
      <c r="G27" s="391">
        <v>0.85</v>
      </c>
      <c r="H27" s="254"/>
      <c r="I27" s="356">
        <f t="shared" si="2"/>
        <v>0</v>
      </c>
      <c r="J27" s="278"/>
      <c r="K27" s="214">
        <v>41670</v>
      </c>
      <c r="L27" s="357">
        <v>41468416705</v>
      </c>
      <c r="M27" s="232" t="s">
        <v>42</v>
      </c>
      <c r="N27" s="225">
        <v>45</v>
      </c>
      <c r="O27" s="225">
        <v>6</v>
      </c>
      <c r="P27" s="211">
        <v>2.99</v>
      </c>
      <c r="Q27" s="355">
        <v>0.85</v>
      </c>
      <c r="R27" s="254"/>
      <c r="S27" s="382">
        <f t="shared" si="1"/>
        <v>0</v>
      </c>
    </row>
    <row r="28" spans="1:19">
      <c r="A28" s="219">
        <v>51605</v>
      </c>
      <c r="B28" s="259">
        <v>41468516054</v>
      </c>
      <c r="C28" s="232" t="s">
        <v>39</v>
      </c>
      <c r="D28" s="225">
        <v>60</v>
      </c>
      <c r="E28" s="225">
        <v>6</v>
      </c>
      <c r="F28" s="211">
        <v>2.99</v>
      </c>
      <c r="G28" s="391">
        <v>0.85</v>
      </c>
      <c r="H28" s="254"/>
      <c r="I28" s="356">
        <f t="shared" si="2"/>
        <v>0</v>
      </c>
      <c r="J28" s="278"/>
      <c r="K28" s="214">
        <v>50578</v>
      </c>
      <c r="L28" s="357">
        <v>41468505782</v>
      </c>
      <c r="M28" s="232" t="s">
        <v>42</v>
      </c>
      <c r="N28" s="225">
        <v>54</v>
      </c>
      <c r="O28" s="225">
        <v>6</v>
      </c>
      <c r="P28" s="211">
        <v>2.99</v>
      </c>
      <c r="Q28" s="355">
        <v>0.85</v>
      </c>
      <c r="R28" s="254"/>
      <c r="S28" s="382">
        <f t="shared" si="1"/>
        <v>0</v>
      </c>
    </row>
    <row r="29" spans="1:19">
      <c r="A29" s="219">
        <v>41603</v>
      </c>
      <c r="B29" s="259">
        <v>41468416033</v>
      </c>
      <c r="C29" s="232" t="s">
        <v>40</v>
      </c>
      <c r="D29" s="225">
        <v>45</v>
      </c>
      <c r="E29" s="225">
        <v>6</v>
      </c>
      <c r="F29" s="211">
        <v>2.99</v>
      </c>
      <c r="G29" s="391">
        <v>0.85</v>
      </c>
      <c r="H29" s="254"/>
      <c r="I29" s="356">
        <f t="shared" si="2"/>
        <v>0</v>
      </c>
      <c r="J29" s="278"/>
      <c r="K29" s="214">
        <v>81621</v>
      </c>
      <c r="L29" s="357">
        <v>41468816215</v>
      </c>
      <c r="M29" s="232" t="s">
        <v>42</v>
      </c>
      <c r="N29" s="225">
        <v>60</v>
      </c>
      <c r="O29" s="225">
        <v>6</v>
      </c>
      <c r="P29" s="211">
        <v>2.99</v>
      </c>
      <c r="Q29" s="355">
        <v>0.85</v>
      </c>
      <c r="R29" s="254"/>
      <c r="S29" s="382">
        <f t="shared" si="1"/>
        <v>0</v>
      </c>
    </row>
    <row r="30" spans="1:19">
      <c r="A30" s="219">
        <v>50503</v>
      </c>
      <c r="B30" s="259">
        <v>41468505034</v>
      </c>
      <c r="C30" s="232" t="s">
        <v>40</v>
      </c>
      <c r="D30" s="225">
        <v>54</v>
      </c>
      <c r="E30" s="225">
        <v>6</v>
      </c>
      <c r="F30" s="211">
        <v>2.99</v>
      </c>
      <c r="G30" s="391">
        <v>0.85</v>
      </c>
      <c r="H30" s="254"/>
      <c r="I30" s="356">
        <f t="shared" si="2"/>
        <v>0</v>
      </c>
      <c r="J30" s="278"/>
      <c r="K30" s="246"/>
      <c r="L30" s="241"/>
      <c r="M30" s="246"/>
      <c r="N30" s="246"/>
      <c r="O30" s="246"/>
      <c r="P30" s="642"/>
      <c r="Q30" s="642"/>
      <c r="R30" s="254"/>
      <c r="S30" s="382"/>
    </row>
    <row r="31" spans="1:19" ht="15">
      <c r="A31" s="1431" t="s">
        <v>319</v>
      </c>
      <c r="B31" s="1432"/>
      <c r="C31" s="1432"/>
      <c r="D31" s="1432"/>
      <c r="E31" s="1432"/>
      <c r="F31" s="1432"/>
      <c r="G31" s="1432"/>
      <c r="H31" s="1432"/>
      <c r="I31" s="1432"/>
      <c r="J31" s="1432"/>
      <c r="K31" s="1432"/>
      <c r="L31" s="1432"/>
      <c r="M31" s="1432"/>
      <c r="N31" s="1432"/>
      <c r="O31" s="1432"/>
      <c r="P31" s="1432"/>
      <c r="Q31" s="1432"/>
      <c r="R31" s="1432"/>
      <c r="S31" s="1433"/>
    </row>
    <row r="32" spans="1:19">
      <c r="A32" s="392">
        <v>51271</v>
      </c>
      <c r="B32" s="259">
        <v>41468512711</v>
      </c>
      <c r="C32" s="232" t="s">
        <v>18</v>
      </c>
      <c r="D32" s="225">
        <v>27</v>
      </c>
      <c r="E32" s="225">
        <v>6</v>
      </c>
      <c r="F32" s="211">
        <v>2.99</v>
      </c>
      <c r="G32" s="373">
        <v>0.85</v>
      </c>
      <c r="H32" s="254"/>
      <c r="I32" s="356">
        <f t="shared" ref="I32:I46" si="3">H32*G32</f>
        <v>0</v>
      </c>
      <c r="J32" s="216"/>
      <c r="K32" s="232">
        <v>51365</v>
      </c>
      <c r="L32" s="357">
        <v>41468513657</v>
      </c>
      <c r="M32" s="232" t="s">
        <v>10</v>
      </c>
      <c r="N32" s="225">
        <v>36</v>
      </c>
      <c r="O32" s="225">
        <v>6</v>
      </c>
      <c r="P32" s="211">
        <v>2.99</v>
      </c>
      <c r="Q32" s="373">
        <v>0.85</v>
      </c>
      <c r="R32" s="254"/>
      <c r="S32" s="382">
        <f t="shared" ref="S32:S46" si="4">R32*Q32</f>
        <v>0</v>
      </c>
    </row>
    <row r="33" spans="1:19">
      <c r="A33" s="392">
        <v>51364</v>
      </c>
      <c r="B33" s="259">
        <v>41468513640</v>
      </c>
      <c r="C33" s="232" t="s">
        <v>18</v>
      </c>
      <c r="D33" s="225">
        <v>36</v>
      </c>
      <c r="E33" s="225">
        <v>6</v>
      </c>
      <c r="F33" s="211">
        <v>2.99</v>
      </c>
      <c r="G33" s="373">
        <v>0.85</v>
      </c>
      <c r="H33" s="254"/>
      <c r="I33" s="356">
        <f t="shared" si="3"/>
        <v>0</v>
      </c>
      <c r="J33" s="216"/>
      <c r="K33" s="232">
        <v>55455</v>
      </c>
      <c r="L33" s="357">
        <v>41468554551</v>
      </c>
      <c r="M33" s="232" t="s">
        <v>10</v>
      </c>
      <c r="N33" s="225">
        <v>45</v>
      </c>
      <c r="O33" s="225">
        <v>6</v>
      </c>
      <c r="P33" s="211">
        <v>2.99</v>
      </c>
      <c r="Q33" s="373">
        <v>0.85</v>
      </c>
      <c r="R33" s="254"/>
      <c r="S33" s="382">
        <f t="shared" si="4"/>
        <v>0</v>
      </c>
    </row>
    <row r="34" spans="1:19">
      <c r="A34" s="392">
        <v>51401</v>
      </c>
      <c r="B34" s="259">
        <v>41468514012</v>
      </c>
      <c r="C34" s="232" t="s">
        <v>18</v>
      </c>
      <c r="D34" s="225">
        <v>40</v>
      </c>
      <c r="E34" s="225">
        <v>6</v>
      </c>
      <c r="F34" s="211">
        <v>2.99</v>
      </c>
      <c r="G34" s="373">
        <v>0.85</v>
      </c>
      <c r="H34" s="254"/>
      <c r="I34" s="356">
        <f t="shared" si="3"/>
        <v>0</v>
      </c>
      <c r="J34" s="216"/>
      <c r="K34" s="232">
        <v>53545</v>
      </c>
      <c r="L34" s="357">
        <v>41468535451</v>
      </c>
      <c r="M34" s="232" t="s">
        <v>10</v>
      </c>
      <c r="N34" s="225">
        <v>54</v>
      </c>
      <c r="O34" s="225">
        <v>6</v>
      </c>
      <c r="P34" s="211">
        <v>2.99</v>
      </c>
      <c r="Q34" s="373">
        <v>0.85</v>
      </c>
      <c r="R34" s="254"/>
      <c r="S34" s="382">
        <f t="shared" si="4"/>
        <v>0</v>
      </c>
    </row>
    <row r="35" spans="1:19">
      <c r="A35" s="392">
        <v>51451</v>
      </c>
      <c r="B35" s="259">
        <v>41468514517</v>
      </c>
      <c r="C35" s="232" t="s">
        <v>18</v>
      </c>
      <c r="D35" s="225">
        <v>45</v>
      </c>
      <c r="E35" s="225">
        <v>6</v>
      </c>
      <c r="F35" s="211">
        <v>2.99</v>
      </c>
      <c r="G35" s="373">
        <v>0.85</v>
      </c>
      <c r="H35" s="254"/>
      <c r="I35" s="356">
        <f t="shared" si="3"/>
        <v>0</v>
      </c>
      <c r="J35" s="216"/>
      <c r="K35" s="232">
        <v>51348</v>
      </c>
      <c r="L35" s="357">
        <v>41468513480</v>
      </c>
      <c r="M35" s="232" t="s">
        <v>13</v>
      </c>
      <c r="N35" s="225">
        <v>36</v>
      </c>
      <c r="O35" s="225">
        <v>6</v>
      </c>
      <c r="P35" s="211">
        <v>2.99</v>
      </c>
      <c r="Q35" s="373">
        <v>0.85</v>
      </c>
      <c r="R35" s="254"/>
      <c r="S35" s="382">
        <f t="shared" si="4"/>
        <v>0</v>
      </c>
    </row>
    <row r="36" spans="1:19">
      <c r="A36" s="392">
        <v>51541</v>
      </c>
      <c r="B36" s="259">
        <v>41468515415</v>
      </c>
      <c r="C36" s="232" t="s">
        <v>18</v>
      </c>
      <c r="D36" s="225">
        <v>54</v>
      </c>
      <c r="E36" s="225">
        <v>6</v>
      </c>
      <c r="F36" s="211">
        <v>2.99</v>
      </c>
      <c r="G36" s="373">
        <v>0.85</v>
      </c>
      <c r="H36" s="254"/>
      <c r="I36" s="356">
        <f t="shared" si="3"/>
        <v>0</v>
      </c>
      <c r="J36" s="216"/>
      <c r="K36" s="232">
        <v>55458</v>
      </c>
      <c r="L36" s="357">
        <v>41468554582</v>
      </c>
      <c r="M36" s="232" t="s">
        <v>13</v>
      </c>
      <c r="N36" s="225">
        <v>45</v>
      </c>
      <c r="O36" s="225">
        <v>6</v>
      </c>
      <c r="P36" s="211">
        <v>2.99</v>
      </c>
      <c r="Q36" s="373">
        <v>0.85</v>
      </c>
      <c r="R36" s="254"/>
      <c r="S36" s="382">
        <f t="shared" si="4"/>
        <v>0</v>
      </c>
    </row>
    <row r="37" spans="1:19">
      <c r="A37" s="392">
        <v>56061</v>
      </c>
      <c r="B37" s="259">
        <v>41468560613</v>
      </c>
      <c r="C37" s="232" t="s">
        <v>18</v>
      </c>
      <c r="D37" s="225">
        <v>63</v>
      </c>
      <c r="E37" s="225">
        <v>6</v>
      </c>
      <c r="F37" s="211">
        <v>2.99</v>
      </c>
      <c r="G37" s="373">
        <v>0.85</v>
      </c>
      <c r="H37" s="254"/>
      <c r="I37" s="356">
        <f t="shared" si="3"/>
        <v>0</v>
      </c>
      <c r="J37" s="216"/>
      <c r="K37" s="232">
        <v>53548</v>
      </c>
      <c r="L37" s="357">
        <v>41468535482</v>
      </c>
      <c r="M37" s="232" t="s">
        <v>13</v>
      </c>
      <c r="N37" s="225">
        <v>54</v>
      </c>
      <c r="O37" s="225">
        <v>6</v>
      </c>
      <c r="P37" s="211">
        <v>2.99</v>
      </c>
      <c r="Q37" s="373">
        <v>0.85</v>
      </c>
      <c r="R37" s="254"/>
      <c r="S37" s="382">
        <f t="shared" si="4"/>
        <v>0</v>
      </c>
    </row>
    <row r="38" spans="1:19">
      <c r="A38" s="392">
        <v>51272</v>
      </c>
      <c r="B38" s="259">
        <v>41468512728</v>
      </c>
      <c r="C38" s="232" t="s">
        <v>22</v>
      </c>
      <c r="D38" s="225">
        <v>27</v>
      </c>
      <c r="E38" s="225">
        <v>6</v>
      </c>
      <c r="F38" s="211">
        <v>2.99</v>
      </c>
      <c r="G38" s="373">
        <v>0.85</v>
      </c>
      <c r="H38" s="254"/>
      <c r="I38" s="356">
        <f t="shared" si="3"/>
        <v>0</v>
      </c>
      <c r="J38" s="216"/>
      <c r="K38" s="232">
        <v>51369</v>
      </c>
      <c r="L38" s="357">
        <v>41468513695</v>
      </c>
      <c r="M38" s="232" t="s">
        <v>14</v>
      </c>
      <c r="N38" s="225">
        <v>36</v>
      </c>
      <c r="O38" s="225">
        <v>6</v>
      </c>
      <c r="P38" s="211">
        <v>2.99</v>
      </c>
      <c r="Q38" s="373">
        <v>0.85</v>
      </c>
      <c r="R38" s="254"/>
      <c r="S38" s="382">
        <f t="shared" si="4"/>
        <v>0</v>
      </c>
    </row>
    <row r="39" spans="1:19">
      <c r="A39" s="392">
        <v>51342</v>
      </c>
      <c r="B39" s="259">
        <v>41468513428</v>
      </c>
      <c r="C39" s="232" t="s">
        <v>22</v>
      </c>
      <c r="D39" s="225">
        <v>36</v>
      </c>
      <c r="E39" s="225">
        <v>6</v>
      </c>
      <c r="F39" s="211">
        <v>2.99</v>
      </c>
      <c r="G39" s="373">
        <v>0.85</v>
      </c>
      <c r="H39" s="254"/>
      <c r="I39" s="356">
        <f t="shared" si="3"/>
        <v>0</v>
      </c>
      <c r="J39" s="216"/>
      <c r="K39" s="232">
        <v>55459</v>
      </c>
      <c r="L39" s="357">
        <v>41468554599</v>
      </c>
      <c r="M39" s="232" t="s">
        <v>14</v>
      </c>
      <c r="N39" s="225">
        <v>45</v>
      </c>
      <c r="O39" s="225">
        <v>6</v>
      </c>
      <c r="P39" s="211">
        <v>2.99</v>
      </c>
      <c r="Q39" s="373">
        <v>0.85</v>
      </c>
      <c r="R39" s="254"/>
      <c r="S39" s="382">
        <f t="shared" si="4"/>
        <v>0</v>
      </c>
    </row>
    <row r="40" spans="1:19">
      <c r="A40" s="392">
        <v>51402</v>
      </c>
      <c r="B40" s="259">
        <v>41468514029</v>
      </c>
      <c r="C40" s="232" t="s">
        <v>22</v>
      </c>
      <c r="D40" s="225">
        <v>40</v>
      </c>
      <c r="E40" s="225">
        <v>6</v>
      </c>
      <c r="F40" s="211">
        <v>2.99</v>
      </c>
      <c r="G40" s="373">
        <v>0.85</v>
      </c>
      <c r="H40" s="254"/>
      <c r="I40" s="356">
        <f t="shared" si="3"/>
        <v>0</v>
      </c>
      <c r="J40" s="216"/>
      <c r="K40" s="232">
        <v>53549</v>
      </c>
      <c r="L40" s="357">
        <v>41468535499</v>
      </c>
      <c r="M40" s="232" t="s">
        <v>14</v>
      </c>
      <c r="N40" s="225">
        <v>54</v>
      </c>
      <c r="O40" s="225">
        <v>6</v>
      </c>
      <c r="P40" s="211">
        <v>2.99</v>
      </c>
      <c r="Q40" s="373">
        <v>0.85</v>
      </c>
      <c r="R40" s="254"/>
      <c r="S40" s="382">
        <f t="shared" si="4"/>
        <v>0</v>
      </c>
    </row>
    <row r="41" spans="1:19">
      <c r="A41" s="392">
        <v>55452</v>
      </c>
      <c r="B41" s="259">
        <v>41468554520</v>
      </c>
      <c r="C41" s="232" t="s">
        <v>22</v>
      </c>
      <c r="D41" s="225">
        <v>45</v>
      </c>
      <c r="E41" s="225">
        <v>6</v>
      </c>
      <c r="F41" s="211">
        <v>2.99</v>
      </c>
      <c r="G41" s="373">
        <v>0.85</v>
      </c>
      <c r="H41" s="254"/>
      <c r="I41" s="356">
        <f t="shared" si="3"/>
        <v>0</v>
      </c>
      <c r="J41" s="216"/>
      <c r="K41" s="232">
        <v>51273</v>
      </c>
      <c r="L41" s="357">
        <v>41468512735</v>
      </c>
      <c r="M41" s="232" t="s">
        <v>16</v>
      </c>
      <c r="N41" s="225">
        <v>27</v>
      </c>
      <c r="O41" s="225">
        <v>6</v>
      </c>
      <c r="P41" s="211">
        <v>2.99</v>
      </c>
      <c r="Q41" s="373">
        <v>0.85</v>
      </c>
      <c r="R41" s="254"/>
      <c r="S41" s="382">
        <f t="shared" si="4"/>
        <v>0</v>
      </c>
    </row>
    <row r="42" spans="1:19">
      <c r="A42" s="392">
        <v>53542</v>
      </c>
      <c r="B42" s="259">
        <v>41468535420</v>
      </c>
      <c r="C42" s="232" t="s">
        <v>22</v>
      </c>
      <c r="D42" s="225">
        <v>54</v>
      </c>
      <c r="E42" s="225">
        <v>6</v>
      </c>
      <c r="F42" s="211">
        <v>2.99</v>
      </c>
      <c r="G42" s="373">
        <v>0.85</v>
      </c>
      <c r="H42" s="254"/>
      <c r="I42" s="356">
        <f t="shared" si="3"/>
        <v>0</v>
      </c>
      <c r="J42" s="216"/>
      <c r="K42" s="232">
        <v>51363</v>
      </c>
      <c r="L42" s="357">
        <v>41468513633</v>
      </c>
      <c r="M42" s="232" t="s">
        <v>16</v>
      </c>
      <c r="N42" s="225">
        <v>36</v>
      </c>
      <c r="O42" s="225">
        <v>6</v>
      </c>
      <c r="P42" s="211">
        <v>2.99</v>
      </c>
      <c r="Q42" s="373">
        <v>0.85</v>
      </c>
      <c r="R42" s="254"/>
      <c r="S42" s="382">
        <f t="shared" si="4"/>
        <v>0</v>
      </c>
    </row>
    <row r="43" spans="1:19">
      <c r="A43" s="392">
        <v>56062</v>
      </c>
      <c r="B43" s="259">
        <v>41468560620</v>
      </c>
      <c r="C43" s="232" t="s">
        <v>22</v>
      </c>
      <c r="D43" s="225">
        <v>63</v>
      </c>
      <c r="E43" s="225">
        <v>6</v>
      </c>
      <c r="F43" s="211">
        <v>2.99</v>
      </c>
      <c r="G43" s="373">
        <v>0.85</v>
      </c>
      <c r="H43" s="254"/>
      <c r="I43" s="356">
        <f t="shared" si="3"/>
        <v>0</v>
      </c>
      <c r="J43" s="216"/>
      <c r="K43" s="232">
        <v>51403</v>
      </c>
      <c r="L43" s="357">
        <v>41468514036</v>
      </c>
      <c r="M43" s="232" t="s">
        <v>16</v>
      </c>
      <c r="N43" s="225">
        <v>40</v>
      </c>
      <c r="O43" s="225">
        <v>6</v>
      </c>
      <c r="P43" s="211">
        <v>2.99</v>
      </c>
      <c r="Q43" s="373">
        <v>0.85</v>
      </c>
      <c r="R43" s="254"/>
      <c r="S43" s="382">
        <f t="shared" si="4"/>
        <v>0</v>
      </c>
    </row>
    <row r="44" spans="1:19">
      <c r="A44" s="392">
        <v>51360</v>
      </c>
      <c r="B44" s="259">
        <v>41468513602</v>
      </c>
      <c r="C44" s="232" t="s">
        <v>24</v>
      </c>
      <c r="D44" s="225">
        <v>36</v>
      </c>
      <c r="E44" s="225">
        <v>6</v>
      </c>
      <c r="F44" s="211">
        <v>2.99</v>
      </c>
      <c r="G44" s="373">
        <v>0.85</v>
      </c>
      <c r="H44" s="254"/>
      <c r="I44" s="356">
        <f t="shared" si="3"/>
        <v>0</v>
      </c>
      <c r="J44" s="216"/>
      <c r="K44" s="232">
        <v>51453</v>
      </c>
      <c r="L44" s="357">
        <v>4146851453</v>
      </c>
      <c r="M44" s="232" t="s">
        <v>16</v>
      </c>
      <c r="N44" s="225">
        <v>45</v>
      </c>
      <c r="O44" s="225">
        <v>6</v>
      </c>
      <c r="P44" s="211">
        <v>2.99</v>
      </c>
      <c r="Q44" s="373">
        <v>0.85</v>
      </c>
      <c r="R44" s="254"/>
      <c r="S44" s="382">
        <f t="shared" si="4"/>
        <v>0</v>
      </c>
    </row>
    <row r="45" spans="1:19">
      <c r="A45" s="392">
        <v>55454</v>
      </c>
      <c r="B45" s="259">
        <v>41468554544</v>
      </c>
      <c r="C45" s="232" t="s">
        <v>24</v>
      </c>
      <c r="D45" s="225">
        <v>45</v>
      </c>
      <c r="E45" s="225">
        <v>6</v>
      </c>
      <c r="F45" s="211">
        <v>2.99</v>
      </c>
      <c r="G45" s="373">
        <v>0.85</v>
      </c>
      <c r="H45" s="254"/>
      <c r="I45" s="356">
        <f t="shared" si="3"/>
        <v>0</v>
      </c>
      <c r="J45" s="216"/>
      <c r="K45" s="232">
        <v>51543</v>
      </c>
      <c r="L45" s="357">
        <v>41468515431</v>
      </c>
      <c r="M45" s="232" t="s">
        <v>16</v>
      </c>
      <c r="N45" s="225">
        <v>54</v>
      </c>
      <c r="O45" s="225">
        <v>6</v>
      </c>
      <c r="P45" s="211">
        <v>2.99</v>
      </c>
      <c r="Q45" s="373">
        <v>0.85</v>
      </c>
      <c r="R45" s="254"/>
      <c r="S45" s="382">
        <f t="shared" si="4"/>
        <v>0</v>
      </c>
    </row>
    <row r="46" spans="1:19">
      <c r="A46" s="392">
        <v>53544</v>
      </c>
      <c r="B46" s="259">
        <v>41468535444</v>
      </c>
      <c r="C46" s="232" t="s">
        <v>24</v>
      </c>
      <c r="D46" s="225">
        <v>54</v>
      </c>
      <c r="E46" s="225">
        <v>6</v>
      </c>
      <c r="F46" s="211">
        <v>2.99</v>
      </c>
      <c r="G46" s="373">
        <v>0.85</v>
      </c>
      <c r="H46" s="254"/>
      <c r="I46" s="356">
        <f t="shared" si="3"/>
        <v>0</v>
      </c>
      <c r="J46" s="216"/>
      <c r="K46" s="232">
        <v>56063</v>
      </c>
      <c r="L46" s="357">
        <v>41468560637</v>
      </c>
      <c r="M46" s="232" t="s">
        <v>16</v>
      </c>
      <c r="N46" s="225">
        <v>63</v>
      </c>
      <c r="O46" s="225">
        <v>6</v>
      </c>
      <c r="P46" s="211">
        <v>2.99</v>
      </c>
      <c r="Q46" s="373">
        <v>0.85</v>
      </c>
      <c r="R46" s="254"/>
      <c r="S46" s="382">
        <f t="shared" si="4"/>
        <v>0</v>
      </c>
    </row>
    <row r="47" spans="1:19" ht="15">
      <c r="A47" s="1431" t="s">
        <v>318</v>
      </c>
      <c r="B47" s="1432"/>
      <c r="C47" s="1432"/>
      <c r="D47" s="1432"/>
      <c r="E47" s="1432"/>
      <c r="F47" s="1432"/>
      <c r="G47" s="1432"/>
      <c r="H47" s="1432"/>
      <c r="I47" s="1432"/>
      <c r="J47" s="1432"/>
      <c r="K47" s="1432"/>
      <c r="L47" s="1432"/>
      <c r="M47" s="1432"/>
      <c r="N47" s="1432"/>
      <c r="O47" s="1432"/>
      <c r="P47" s="1432"/>
      <c r="Q47" s="1432"/>
      <c r="R47" s="1432"/>
      <c r="S47" s="1433"/>
    </row>
    <row r="48" spans="1:19">
      <c r="A48" s="105">
        <v>99781</v>
      </c>
      <c r="B48" s="393">
        <v>41468997815</v>
      </c>
      <c r="C48" s="394" t="s">
        <v>139</v>
      </c>
      <c r="D48" s="273">
        <v>36</v>
      </c>
      <c r="E48" s="273">
        <v>6</v>
      </c>
      <c r="F48" s="211">
        <v>2.99</v>
      </c>
      <c r="G48" s="271">
        <v>0.85</v>
      </c>
      <c r="H48" s="254"/>
      <c r="I48" s="356">
        <f>H48*G48</f>
        <v>0</v>
      </c>
      <c r="J48" s="228"/>
      <c r="K48" s="273">
        <v>99771</v>
      </c>
      <c r="L48" s="236">
        <v>41468997716</v>
      </c>
      <c r="M48" s="394" t="s">
        <v>136</v>
      </c>
      <c r="N48" s="273">
        <v>36</v>
      </c>
      <c r="O48" s="238">
        <v>6</v>
      </c>
      <c r="P48" s="211">
        <v>2.99</v>
      </c>
      <c r="Q48" s="395">
        <v>0.85</v>
      </c>
      <c r="R48" s="254"/>
      <c r="S48" s="382">
        <f t="shared" ref="S48:S50" si="5">R48*Q48</f>
        <v>0</v>
      </c>
    </row>
    <row r="49" spans="1:19">
      <c r="A49" s="106">
        <v>99784</v>
      </c>
      <c r="B49" s="205">
        <v>41468997846</v>
      </c>
      <c r="C49" s="224" t="s">
        <v>140</v>
      </c>
      <c r="D49" s="227">
        <v>36</v>
      </c>
      <c r="E49" s="227">
        <v>6</v>
      </c>
      <c r="F49" s="211">
        <v>2.99</v>
      </c>
      <c r="G49" s="207">
        <v>0.85</v>
      </c>
      <c r="H49" s="254"/>
      <c r="I49" s="356">
        <f>H49*G49</f>
        <v>0</v>
      </c>
      <c r="J49" s="216"/>
      <c r="K49" s="227">
        <v>99772</v>
      </c>
      <c r="L49" s="236">
        <v>41468997723</v>
      </c>
      <c r="M49" s="224" t="s">
        <v>137</v>
      </c>
      <c r="N49" s="227">
        <v>36</v>
      </c>
      <c r="O49" s="225">
        <v>6</v>
      </c>
      <c r="P49" s="211">
        <v>2.99</v>
      </c>
      <c r="Q49" s="373">
        <v>0.85</v>
      </c>
      <c r="R49" s="254"/>
      <c r="S49" s="382">
        <f t="shared" si="5"/>
        <v>0</v>
      </c>
    </row>
    <row r="50" spans="1:19" ht="13" thickBot="1">
      <c r="A50" s="396">
        <v>99783</v>
      </c>
      <c r="B50" s="380">
        <v>41468997839</v>
      </c>
      <c r="C50" s="301" t="s">
        <v>141</v>
      </c>
      <c r="D50" s="397">
        <v>36</v>
      </c>
      <c r="E50" s="397">
        <v>6</v>
      </c>
      <c r="F50" s="341">
        <v>2.99</v>
      </c>
      <c r="G50" s="303">
        <v>0.85</v>
      </c>
      <c r="H50" s="4"/>
      <c r="I50" s="356">
        <f>H50*G50</f>
        <v>0</v>
      </c>
      <c r="J50" s="361"/>
      <c r="K50" s="397">
        <v>99773</v>
      </c>
      <c r="L50" s="398">
        <v>41468997730</v>
      </c>
      <c r="M50" s="301" t="s">
        <v>138</v>
      </c>
      <c r="N50" s="397">
        <v>36</v>
      </c>
      <c r="O50" s="247">
        <v>6</v>
      </c>
      <c r="P50" s="341">
        <v>2.99</v>
      </c>
      <c r="Q50" s="399">
        <v>0.85</v>
      </c>
      <c r="R50" s="4"/>
      <c r="S50" s="382">
        <f t="shared" si="5"/>
        <v>0</v>
      </c>
    </row>
    <row r="51" spans="1:19" s="137" customFormat="1" ht="13" thickBot="1">
      <c r="A51" s="400"/>
      <c r="B51" s="401"/>
      <c r="C51" s="402"/>
      <c r="D51" s="403"/>
      <c r="E51" s="403"/>
      <c r="F51" s="365"/>
      <c r="G51" s="404"/>
      <c r="H51" s="367"/>
      <c r="I51" s="405"/>
      <c r="J51" s="364"/>
      <c r="K51" s="403"/>
      <c r="L51" s="401"/>
      <c r="M51" s="402"/>
      <c r="N51" s="1731" t="s">
        <v>399</v>
      </c>
      <c r="O51" s="1732"/>
      <c r="P51" s="1732"/>
      <c r="Q51" s="641"/>
      <c r="R51" s="367">
        <f>SUM(R48:R50,R32:R46,R20:R29,R8:R18,H8:H18,H20:H30,H32:H46,H48:H50)</f>
        <v>0</v>
      </c>
      <c r="S51" s="406">
        <f>SUM(S48:S50,S32:S46,S20:S29,S8:S18,I8:I18,I20:I30,I32:I46,I48:I50)</f>
        <v>0</v>
      </c>
    </row>
    <row r="52" spans="1:19" ht="16" thickBot="1">
      <c r="A52" s="1727" t="s">
        <v>354</v>
      </c>
      <c r="B52" s="1728"/>
      <c r="C52" s="1728"/>
      <c r="D52" s="1728"/>
      <c r="E52" s="1728"/>
      <c r="F52" s="1728"/>
      <c r="G52" s="1728"/>
      <c r="H52" s="1728"/>
      <c r="I52" s="1728"/>
      <c r="J52" s="1728"/>
      <c r="K52" s="1728"/>
      <c r="L52" s="1728"/>
      <c r="M52" s="1728"/>
      <c r="N52" s="1729"/>
      <c r="O52" s="1729"/>
      <c r="P52" s="1729"/>
      <c r="Q52" s="1729"/>
      <c r="R52" s="1728"/>
      <c r="S52" s="1730"/>
    </row>
    <row r="53" spans="1:19">
      <c r="A53" s="407"/>
      <c r="B53" s="408"/>
      <c r="C53" s="10"/>
      <c r="D53" s="108"/>
      <c r="E53" s="10"/>
      <c r="G53" s="10"/>
      <c r="H53" s="409"/>
      <c r="I53" s="10"/>
      <c r="J53" s="11"/>
      <c r="K53" s="11"/>
      <c r="L53" s="108"/>
      <c r="M53" s="368"/>
      <c r="N53" s="368"/>
      <c r="O53" s="368"/>
      <c r="P53" s="410"/>
      <c r="Q53" s="410"/>
      <c r="R53" s="10"/>
      <c r="S53" s="12"/>
    </row>
    <row r="54" spans="1:19">
      <c r="A54" s="411"/>
      <c r="B54" s="318"/>
      <c r="C54" s="8"/>
      <c r="D54" s="766"/>
      <c r="E54" s="8"/>
      <c r="F54" s="766"/>
      <c r="G54" s="767"/>
      <c r="H54" s="113"/>
      <c r="I54" s="8"/>
      <c r="J54" s="14"/>
      <c r="K54" s="14"/>
      <c r="L54" s="771"/>
      <c r="M54" s="770"/>
      <c r="N54" s="6"/>
      <c r="O54" s="6"/>
      <c r="P54" s="372"/>
      <c r="Q54" s="372"/>
      <c r="R54" s="8"/>
      <c r="S54" s="9"/>
    </row>
    <row r="55" spans="1:19">
      <c r="A55" s="411"/>
      <c r="B55" s="318"/>
      <c r="C55" s="8"/>
      <c r="D55" s="766"/>
      <c r="E55" s="8"/>
      <c r="F55" s="766"/>
      <c r="G55" s="767"/>
      <c r="H55" s="113"/>
      <c r="I55" s="8"/>
      <c r="J55" s="13"/>
      <c r="K55" s="13"/>
      <c r="L55" s="771"/>
      <c r="M55" s="770"/>
      <c r="N55" s="6"/>
      <c r="O55" s="6"/>
      <c r="P55" s="372"/>
      <c r="Q55" s="372"/>
      <c r="R55" s="8"/>
      <c r="S55" s="9"/>
    </row>
    <row r="56" spans="1:19">
      <c r="A56" s="411"/>
      <c r="B56" s="318"/>
      <c r="C56" s="8"/>
      <c r="D56" s="766"/>
      <c r="E56" s="8"/>
      <c r="F56" s="766"/>
      <c r="G56" s="767"/>
      <c r="H56" s="113"/>
      <c r="I56" s="8"/>
      <c r="J56" s="13"/>
      <c r="K56" s="13"/>
      <c r="L56" s="771"/>
      <c r="M56" s="770"/>
      <c r="N56" s="6"/>
      <c r="O56" s="6"/>
      <c r="P56" s="372"/>
      <c r="Q56" s="372"/>
      <c r="R56" s="8"/>
      <c r="S56" s="9"/>
    </row>
    <row r="57" spans="1:19">
      <c r="A57" s="411"/>
      <c r="B57" s="318"/>
      <c r="C57" s="8"/>
      <c r="D57" s="768"/>
      <c r="E57" s="8"/>
      <c r="F57" s="766"/>
      <c r="G57" s="744"/>
      <c r="H57" s="113"/>
      <c r="I57" s="8"/>
      <c r="J57" s="13"/>
      <c r="K57" s="13"/>
      <c r="L57" s="772"/>
      <c r="M57" s="770"/>
      <c r="N57" s="6"/>
      <c r="O57" s="6"/>
      <c r="P57" s="372"/>
      <c r="Q57" s="372"/>
      <c r="R57" s="8"/>
      <c r="S57" s="9"/>
    </row>
    <row r="58" spans="1:19">
      <c r="A58" s="411"/>
      <c r="B58" s="318"/>
      <c r="C58" s="8"/>
      <c r="D58" s="768"/>
      <c r="E58" s="8"/>
      <c r="F58" s="766"/>
      <c r="G58" s="724"/>
      <c r="H58" s="113"/>
      <c r="I58" s="8"/>
      <c r="J58" s="13"/>
      <c r="K58" s="13"/>
      <c r="L58" s="771"/>
      <c r="M58" s="770"/>
      <c r="N58" s="6"/>
      <c r="O58" s="6"/>
      <c r="P58" s="372"/>
      <c r="Q58" s="372"/>
      <c r="R58" s="8"/>
      <c r="S58" s="9"/>
    </row>
    <row r="59" spans="1:19">
      <c r="A59" s="411"/>
      <c r="B59" s="318"/>
      <c r="C59" s="8"/>
      <c r="D59" s="766"/>
      <c r="E59" s="8"/>
      <c r="F59" s="766"/>
      <c r="G59" s="724"/>
      <c r="H59" s="113"/>
      <c r="I59" s="8"/>
      <c r="J59" s="13"/>
      <c r="K59" s="13"/>
      <c r="L59" s="769"/>
      <c r="M59" s="770"/>
      <c r="N59" s="6"/>
      <c r="O59" s="6"/>
      <c r="P59" s="372"/>
      <c r="Q59" s="372"/>
      <c r="R59" s="8"/>
      <c r="S59" s="9"/>
    </row>
    <row r="60" spans="1:19">
      <c r="A60" s="411"/>
      <c r="B60" s="318"/>
      <c r="C60" s="8"/>
      <c r="D60" s="8"/>
      <c r="E60" s="8"/>
      <c r="F60" s="16"/>
      <c r="G60" s="8"/>
      <c r="H60" s="113"/>
      <c r="I60" s="8"/>
      <c r="J60" s="13"/>
      <c r="K60" s="13"/>
      <c r="L60" s="252"/>
      <c r="M60" s="6"/>
      <c r="N60" s="6"/>
      <c r="O60" s="6"/>
      <c r="P60" s="372"/>
      <c r="Q60" s="372"/>
      <c r="R60" s="8"/>
      <c r="S60" s="9"/>
    </row>
    <row r="61" spans="1:19" ht="13" thickBot="1">
      <c r="A61" s="412"/>
      <c r="B61" s="349"/>
      <c r="C61" s="20"/>
      <c r="D61" s="20"/>
      <c r="E61" s="20"/>
      <c r="F61" s="413" t="s">
        <v>381</v>
      </c>
      <c r="G61" s="20"/>
      <c r="H61" s="414"/>
      <c r="I61" s="20"/>
      <c r="J61" s="415"/>
      <c r="K61" s="416"/>
      <c r="L61" s="416"/>
      <c r="M61" s="416"/>
      <c r="N61" s="416"/>
      <c r="O61" s="416"/>
      <c r="P61" s="417"/>
      <c r="Q61" s="417"/>
      <c r="R61" s="20"/>
      <c r="S61" s="112"/>
    </row>
    <row r="62" spans="1:19">
      <c r="A62" s="378"/>
      <c r="B62" s="378"/>
      <c r="C62" s="378"/>
      <c r="D62" s="378"/>
      <c r="E62" s="378"/>
      <c r="F62" s="378"/>
      <c r="G62" s="378"/>
      <c r="H62" s="378"/>
      <c r="I62" s="378"/>
      <c r="J62" s="378"/>
      <c r="K62" s="378"/>
      <c r="L62" s="378"/>
      <c r="M62" s="378"/>
      <c r="N62" s="378"/>
      <c r="O62" s="378"/>
      <c r="P62" s="378"/>
      <c r="Q62" s="378"/>
      <c r="S62" s="708">
        <v>15</v>
      </c>
    </row>
    <row r="63" spans="1:19">
      <c r="A63" s="378"/>
      <c r="B63" s="378"/>
      <c r="C63" s="378"/>
      <c r="D63" s="378"/>
      <c r="E63" s="378"/>
      <c r="F63" s="378"/>
      <c r="G63" s="378"/>
      <c r="H63" s="378"/>
      <c r="I63" s="378"/>
      <c r="J63" s="378"/>
      <c r="K63" s="378"/>
      <c r="L63" s="378"/>
      <c r="M63" s="378"/>
      <c r="N63" s="378"/>
      <c r="O63" s="378"/>
      <c r="P63" s="378"/>
      <c r="Q63" s="378"/>
    </row>
    <row r="64" spans="1:19">
      <c r="A64" s="378"/>
      <c r="B64" s="378"/>
      <c r="C64" s="378"/>
      <c r="D64" s="378"/>
      <c r="E64" s="378"/>
      <c r="F64" s="378"/>
      <c r="G64" s="378"/>
      <c r="H64" s="378"/>
      <c r="I64" s="378"/>
      <c r="J64" s="378"/>
      <c r="K64" s="378"/>
      <c r="L64" s="378"/>
      <c r="M64" s="378"/>
      <c r="N64" s="378"/>
      <c r="O64" s="378"/>
      <c r="P64" s="378"/>
      <c r="Q64" s="378"/>
    </row>
    <row r="65" spans="1:17">
      <c r="A65" s="378"/>
      <c r="B65" s="378"/>
      <c r="C65" s="378"/>
      <c r="D65" s="378"/>
      <c r="E65" s="378"/>
      <c r="F65" s="378"/>
      <c r="G65" s="378"/>
      <c r="H65" s="378"/>
      <c r="I65" s="378"/>
      <c r="J65" s="378"/>
      <c r="K65" s="378"/>
      <c r="L65" s="378"/>
      <c r="M65" s="378"/>
      <c r="N65" s="378"/>
      <c r="O65" s="378"/>
      <c r="P65" s="378"/>
      <c r="Q65" s="378"/>
    </row>
    <row r="66" spans="1:17">
      <c r="A66" s="378"/>
      <c r="B66" s="378"/>
      <c r="C66" s="378"/>
      <c r="D66" s="378"/>
      <c r="E66" s="378"/>
      <c r="F66" s="378"/>
      <c r="G66" s="378"/>
      <c r="H66" s="378"/>
      <c r="I66" s="378"/>
      <c r="J66" s="378"/>
      <c r="K66" s="378"/>
      <c r="L66" s="378"/>
      <c r="M66" s="378"/>
      <c r="N66" s="378"/>
      <c r="O66" s="378"/>
      <c r="P66" s="378"/>
      <c r="Q66" s="378"/>
    </row>
    <row r="67" spans="1:17">
      <c r="A67" s="378"/>
      <c r="B67" s="378"/>
      <c r="C67" s="378"/>
      <c r="D67" s="378"/>
      <c r="E67" s="378"/>
      <c r="F67" s="378"/>
      <c r="G67" s="378"/>
      <c r="H67" s="378"/>
      <c r="I67" s="378"/>
      <c r="J67" s="378"/>
      <c r="K67" s="378"/>
      <c r="L67" s="378"/>
      <c r="M67" s="378"/>
      <c r="N67" s="378"/>
      <c r="O67" s="378"/>
      <c r="P67" s="378"/>
      <c r="Q67" s="378"/>
    </row>
    <row r="68" spans="1:17">
      <c r="A68" s="378"/>
      <c r="B68" s="378"/>
      <c r="C68" s="378"/>
      <c r="D68" s="378"/>
      <c r="E68" s="378"/>
      <c r="F68" s="378"/>
      <c r="G68" s="378"/>
      <c r="H68" s="378"/>
      <c r="I68" s="378"/>
      <c r="J68" s="378"/>
      <c r="K68" s="378"/>
      <c r="L68" s="378"/>
      <c r="M68" s="378"/>
      <c r="N68" s="378"/>
      <c r="O68" s="378"/>
      <c r="P68" s="378"/>
      <c r="Q68" s="378"/>
    </row>
    <row r="69" spans="1:17">
      <c r="A69" s="378"/>
      <c r="B69" s="378"/>
      <c r="C69" s="378"/>
      <c r="D69" s="378"/>
      <c r="E69" s="378"/>
      <c r="F69" s="378"/>
      <c r="G69" s="378"/>
      <c r="H69" s="378"/>
      <c r="I69" s="378"/>
      <c r="J69" s="378"/>
      <c r="K69" s="378"/>
      <c r="L69" s="378"/>
      <c r="M69" s="378"/>
      <c r="N69" s="378"/>
      <c r="O69" s="378"/>
      <c r="P69" s="378"/>
      <c r="Q69" s="378"/>
    </row>
    <row r="70" spans="1:17">
      <c r="A70" s="378"/>
      <c r="B70" s="378"/>
      <c r="C70" s="378"/>
      <c r="D70" s="378"/>
      <c r="E70" s="378"/>
      <c r="F70" s="378"/>
      <c r="G70" s="378"/>
      <c r="H70" s="378"/>
      <c r="I70" s="378"/>
      <c r="J70" s="378"/>
      <c r="K70" s="378"/>
      <c r="L70" s="378"/>
      <c r="M70" s="378"/>
      <c r="N70" s="378"/>
      <c r="O70" s="378"/>
      <c r="P70" s="378"/>
      <c r="Q70" s="378"/>
    </row>
    <row r="71" spans="1:17">
      <c r="A71" s="378"/>
      <c r="B71" s="378"/>
      <c r="C71" s="378"/>
      <c r="D71" s="378"/>
      <c r="E71" s="378"/>
      <c r="F71" s="378"/>
      <c r="G71" s="378"/>
      <c r="H71" s="378"/>
      <c r="I71" s="378"/>
      <c r="J71" s="378"/>
      <c r="K71" s="378"/>
      <c r="L71" s="378"/>
      <c r="M71" s="378"/>
      <c r="N71" s="378"/>
      <c r="O71" s="378"/>
      <c r="P71" s="378"/>
      <c r="Q71" s="378"/>
    </row>
    <row r="72" spans="1:17">
      <c r="A72" s="378"/>
      <c r="B72" s="378"/>
      <c r="C72" s="378"/>
      <c r="D72" s="378"/>
      <c r="E72" s="378"/>
      <c r="F72" s="378"/>
      <c r="G72" s="378"/>
      <c r="H72" s="378"/>
      <c r="I72" s="378"/>
      <c r="J72" s="378"/>
      <c r="K72" s="378"/>
      <c r="L72" s="378"/>
      <c r="M72" s="378"/>
      <c r="N72" s="378"/>
      <c r="O72" s="378"/>
      <c r="P72" s="378"/>
      <c r="Q72" s="378"/>
    </row>
    <row r="73" spans="1:17">
      <c r="A73" s="378"/>
      <c r="B73" s="378"/>
      <c r="C73" s="378"/>
      <c r="D73" s="378"/>
      <c r="E73" s="378"/>
      <c r="F73" s="378"/>
      <c r="G73" s="378"/>
      <c r="H73" s="378"/>
      <c r="I73" s="378"/>
      <c r="J73" s="378"/>
      <c r="K73" s="378"/>
      <c r="L73" s="378"/>
      <c r="M73" s="378"/>
      <c r="N73" s="378"/>
      <c r="O73" s="378"/>
      <c r="P73" s="378"/>
      <c r="Q73" s="378"/>
    </row>
    <row r="74" spans="1:17">
      <c r="A74" s="378"/>
      <c r="B74" s="378"/>
      <c r="C74" s="378"/>
      <c r="D74" s="378"/>
      <c r="E74" s="378"/>
      <c r="F74" s="378"/>
      <c r="G74" s="378"/>
      <c r="H74" s="378"/>
      <c r="I74" s="378"/>
      <c r="J74" s="378"/>
      <c r="K74" s="378"/>
      <c r="L74" s="378"/>
      <c r="M74" s="378"/>
      <c r="N74" s="378"/>
      <c r="O74" s="378"/>
      <c r="P74" s="378"/>
      <c r="Q74" s="378"/>
    </row>
  </sheetData>
  <sheetProtection password="CCB1" sheet="1" objects="1" scenarios="1"/>
  <mergeCells count="11">
    <mergeCell ref="A6:S6"/>
    <mergeCell ref="A5:S5"/>
    <mergeCell ref="G2:L2"/>
    <mergeCell ref="A52:S52"/>
    <mergeCell ref="A3:S3"/>
    <mergeCell ref="A31:S31"/>
    <mergeCell ref="A47:S47"/>
    <mergeCell ref="N51:P51"/>
    <mergeCell ref="M2:O2"/>
    <mergeCell ref="A19:S19"/>
    <mergeCell ref="A4:S4"/>
  </mergeCells>
  <phoneticPr fontId="11" type="noConversion"/>
  <printOptions horizontalCentered="1"/>
  <pageMargins left="0.34" right="0.17" top="0.59" bottom="0.25" header="0.2" footer="0.25"/>
  <pageSetup scale="81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  <pageSetUpPr fitToPage="1"/>
  </sheetPr>
  <dimension ref="A1:S72"/>
  <sheetViews>
    <sheetView workbookViewId="0">
      <selection activeCell="AB59" sqref="AB59"/>
    </sheetView>
  </sheetViews>
  <sheetFormatPr baseColWidth="10" defaultColWidth="8.83203125" defaultRowHeight="12" x14ac:dyDescent="0"/>
  <cols>
    <col min="1" max="1" width="5.1640625" style="5" customWidth="1"/>
    <col min="2" max="2" width="11.33203125" style="5" bestFit="1" customWidth="1"/>
    <col min="3" max="3" width="13.1640625" style="5" customWidth="1"/>
    <col min="4" max="4" width="4.33203125" style="5" customWidth="1"/>
    <col min="5" max="5" width="4.6640625" style="5" customWidth="1"/>
    <col min="6" max="6" width="5.5" style="5" bestFit="1" customWidth="1"/>
    <col min="7" max="7" width="6.1640625" style="146" customWidth="1"/>
    <col min="8" max="8" width="5.33203125" style="5" bestFit="1" customWidth="1"/>
    <col min="9" max="9" width="6.6640625" style="5" customWidth="1"/>
    <col min="10" max="10" width="0.5" style="5" customWidth="1"/>
    <col min="11" max="11" width="5.1640625" style="5" customWidth="1"/>
    <col min="12" max="12" width="11.6640625" style="5" customWidth="1"/>
    <col min="13" max="13" width="11.5" style="5" customWidth="1"/>
    <col min="14" max="14" width="4.33203125" style="5" bestFit="1" customWidth="1"/>
    <col min="15" max="15" width="5" style="5" bestFit="1" customWidth="1"/>
    <col min="16" max="16" width="6.83203125" style="5" customWidth="1"/>
    <col min="17" max="17" width="5.5" style="5" customWidth="1"/>
    <col min="18" max="18" width="5.33203125" style="5" bestFit="1" customWidth="1"/>
    <col min="19" max="19" width="7.33203125" style="5" customWidth="1"/>
    <col min="20" max="16384" width="8.83203125" style="5"/>
  </cols>
  <sheetData>
    <row r="1" spans="1:19" ht="17">
      <c r="A1" s="1"/>
      <c r="B1" s="1"/>
      <c r="C1" s="8"/>
      <c r="D1" s="1"/>
      <c r="E1" s="1"/>
      <c r="F1" s="1"/>
      <c r="G1" s="1700" t="s">
        <v>401</v>
      </c>
      <c r="H1" s="1700"/>
      <c r="I1" s="1700"/>
      <c r="J1" s="1700"/>
      <c r="K1" s="1700"/>
      <c r="L1" s="1700"/>
      <c r="M1" s="1737"/>
      <c r="N1" s="1737"/>
      <c r="O1" s="1737"/>
      <c r="P1" s="8"/>
      <c r="Q1" s="8"/>
      <c r="R1" s="8"/>
      <c r="S1" s="8"/>
    </row>
    <row r="2" spans="1:19" ht="17.25" customHeight="1" thickBot="1">
      <c r="A2" s="1570" t="s">
        <v>5</v>
      </c>
      <c r="B2" s="1570"/>
      <c r="C2" s="1570"/>
      <c r="D2" s="1570"/>
      <c r="E2" s="1570"/>
      <c r="F2" s="1570"/>
      <c r="G2" s="1570"/>
      <c r="H2" s="1570"/>
      <c r="I2" s="1570"/>
      <c r="J2" s="1570"/>
      <c r="K2" s="1570"/>
      <c r="L2" s="1570"/>
      <c r="M2" s="1570"/>
      <c r="N2" s="1570"/>
      <c r="O2" s="1570"/>
      <c r="P2" s="1570"/>
      <c r="Q2" s="1570"/>
      <c r="R2" s="1570"/>
      <c r="S2" s="1570"/>
    </row>
    <row r="3" spans="1:19" s="418" customFormat="1" ht="16" thickBot="1">
      <c r="A3" s="1741" t="s">
        <v>127</v>
      </c>
      <c r="B3" s="1742"/>
      <c r="C3" s="1742"/>
      <c r="D3" s="1742"/>
      <c r="E3" s="1742"/>
      <c r="F3" s="1742"/>
      <c r="G3" s="1742"/>
      <c r="H3" s="1742"/>
      <c r="I3" s="1742"/>
      <c r="J3" s="1742"/>
      <c r="K3" s="1742"/>
      <c r="L3" s="1742"/>
      <c r="M3" s="1742"/>
      <c r="N3" s="1742"/>
      <c r="O3" s="1742"/>
      <c r="P3" s="1742"/>
      <c r="Q3" s="1742"/>
      <c r="R3" s="1742"/>
      <c r="S3" s="1743"/>
    </row>
    <row r="4" spans="1:19" s="420" customFormat="1" ht="23.25" customHeight="1">
      <c r="A4" s="198" t="s">
        <v>290</v>
      </c>
      <c r="B4" s="199" t="s">
        <v>307</v>
      </c>
      <c r="C4" s="200" t="s">
        <v>6</v>
      </c>
      <c r="D4" s="199" t="s">
        <v>3</v>
      </c>
      <c r="E4" s="199" t="s">
        <v>291</v>
      </c>
      <c r="F4" s="199" t="s">
        <v>306</v>
      </c>
      <c r="G4" s="199" t="s">
        <v>292</v>
      </c>
      <c r="H4" s="199" t="s">
        <v>340</v>
      </c>
      <c r="I4" s="199" t="s">
        <v>337</v>
      </c>
      <c r="J4" s="419"/>
      <c r="K4" s="199" t="s">
        <v>290</v>
      </c>
      <c r="L4" s="199" t="s">
        <v>307</v>
      </c>
      <c r="M4" s="200" t="s">
        <v>6</v>
      </c>
      <c r="N4" s="199" t="s">
        <v>3</v>
      </c>
      <c r="O4" s="199" t="s">
        <v>291</v>
      </c>
      <c r="P4" s="199" t="s">
        <v>306</v>
      </c>
      <c r="Q4" s="199" t="s">
        <v>292</v>
      </c>
      <c r="R4" s="199" t="s">
        <v>340</v>
      </c>
      <c r="S4" s="292" t="s">
        <v>337</v>
      </c>
    </row>
    <row r="5" spans="1:19">
      <c r="A5" s="275">
        <v>47301</v>
      </c>
      <c r="B5" s="259">
        <v>41468473012</v>
      </c>
      <c r="C5" s="232" t="s">
        <v>7</v>
      </c>
      <c r="D5" s="225">
        <v>27</v>
      </c>
      <c r="E5" s="225">
        <v>6</v>
      </c>
      <c r="F5" s="211">
        <v>2</v>
      </c>
      <c r="G5" s="215">
        <v>0.7</v>
      </c>
      <c r="H5" s="254"/>
      <c r="I5" s="356">
        <f>H5*G5</f>
        <v>0</v>
      </c>
      <c r="J5" s="216"/>
      <c r="K5" s="214">
        <v>47423</v>
      </c>
      <c r="L5" s="259">
        <v>41468474231</v>
      </c>
      <c r="M5" s="232" t="s">
        <v>10</v>
      </c>
      <c r="N5" s="225">
        <v>36</v>
      </c>
      <c r="O5" s="225">
        <v>6</v>
      </c>
      <c r="P5" s="211">
        <v>2</v>
      </c>
      <c r="Q5" s="226">
        <v>0.7</v>
      </c>
      <c r="R5" s="254"/>
      <c r="S5" s="382">
        <f>R5*Q5</f>
        <v>0</v>
      </c>
    </row>
    <row r="6" spans="1:19">
      <c r="A6" s="275">
        <v>47401</v>
      </c>
      <c r="B6" s="259">
        <v>41468474019</v>
      </c>
      <c r="C6" s="232" t="s">
        <v>7</v>
      </c>
      <c r="D6" s="225">
        <v>36</v>
      </c>
      <c r="E6" s="225">
        <v>6</v>
      </c>
      <c r="F6" s="211">
        <v>2</v>
      </c>
      <c r="G6" s="215">
        <v>0.7</v>
      </c>
      <c r="H6" s="254"/>
      <c r="I6" s="356">
        <f t="shared" ref="I6:I26" si="0">H6*G6</f>
        <v>0</v>
      </c>
      <c r="J6" s="278"/>
      <c r="K6" s="214">
        <v>47623</v>
      </c>
      <c r="L6" s="259">
        <v>41468476235</v>
      </c>
      <c r="M6" s="232" t="s">
        <v>10</v>
      </c>
      <c r="N6" s="225">
        <v>45</v>
      </c>
      <c r="O6" s="225">
        <v>6</v>
      </c>
      <c r="P6" s="211">
        <v>2</v>
      </c>
      <c r="Q6" s="226">
        <v>0.7</v>
      </c>
      <c r="R6" s="254"/>
      <c r="S6" s="382">
        <f t="shared" ref="S6:S39" si="1">R6*Q6</f>
        <v>0</v>
      </c>
    </row>
    <row r="7" spans="1:19">
      <c r="A7" s="275">
        <v>47501</v>
      </c>
      <c r="B7" s="259">
        <v>41468475016</v>
      </c>
      <c r="C7" s="232" t="s">
        <v>7</v>
      </c>
      <c r="D7" s="225">
        <v>40</v>
      </c>
      <c r="E7" s="225">
        <v>6</v>
      </c>
      <c r="F7" s="211">
        <v>2</v>
      </c>
      <c r="G7" s="215">
        <v>0.7</v>
      </c>
      <c r="H7" s="254"/>
      <c r="I7" s="356">
        <f t="shared" si="0"/>
        <v>0</v>
      </c>
      <c r="J7" s="216"/>
      <c r="K7" s="214">
        <v>47723</v>
      </c>
      <c r="L7" s="259">
        <v>41468477232</v>
      </c>
      <c r="M7" s="232" t="s">
        <v>10</v>
      </c>
      <c r="N7" s="225">
        <v>54</v>
      </c>
      <c r="O7" s="225">
        <v>6</v>
      </c>
      <c r="P7" s="211">
        <v>2</v>
      </c>
      <c r="Q7" s="226">
        <v>0.7</v>
      </c>
      <c r="R7" s="254"/>
      <c r="S7" s="382">
        <f t="shared" si="1"/>
        <v>0</v>
      </c>
    </row>
    <row r="8" spans="1:19">
      <c r="A8" s="275">
        <v>47601</v>
      </c>
      <c r="B8" s="259">
        <v>41468476013</v>
      </c>
      <c r="C8" s="232" t="s">
        <v>7</v>
      </c>
      <c r="D8" s="225">
        <v>45</v>
      </c>
      <c r="E8" s="225">
        <v>6</v>
      </c>
      <c r="F8" s="211">
        <v>2</v>
      </c>
      <c r="G8" s="215">
        <v>0.7</v>
      </c>
      <c r="H8" s="254"/>
      <c r="I8" s="356">
        <f t="shared" si="0"/>
        <v>0</v>
      </c>
      <c r="J8" s="216"/>
      <c r="K8" s="225">
        <v>47406</v>
      </c>
      <c r="L8" s="259">
        <v>41468474064</v>
      </c>
      <c r="M8" s="232" t="s">
        <v>12</v>
      </c>
      <c r="N8" s="225">
        <v>36</v>
      </c>
      <c r="O8" s="225">
        <v>6</v>
      </c>
      <c r="P8" s="211">
        <v>2</v>
      </c>
      <c r="Q8" s="215">
        <v>0.7</v>
      </c>
      <c r="R8" s="254"/>
      <c r="S8" s="382">
        <f t="shared" si="1"/>
        <v>0</v>
      </c>
    </row>
    <row r="9" spans="1:19">
      <c r="A9" s="275">
        <v>47701</v>
      </c>
      <c r="B9" s="259">
        <v>41468477010</v>
      </c>
      <c r="C9" s="232" t="s">
        <v>7</v>
      </c>
      <c r="D9" s="225">
        <v>54</v>
      </c>
      <c r="E9" s="225">
        <v>6</v>
      </c>
      <c r="F9" s="211">
        <v>2</v>
      </c>
      <c r="G9" s="215">
        <v>0.7</v>
      </c>
      <c r="H9" s="254"/>
      <c r="I9" s="356">
        <f t="shared" si="0"/>
        <v>0</v>
      </c>
      <c r="J9" s="216"/>
      <c r="K9" s="225">
        <v>47606</v>
      </c>
      <c r="L9" s="259">
        <v>41468476068</v>
      </c>
      <c r="M9" s="232" t="s">
        <v>12</v>
      </c>
      <c r="N9" s="225">
        <v>45</v>
      </c>
      <c r="O9" s="225">
        <v>6</v>
      </c>
      <c r="P9" s="211">
        <v>2</v>
      </c>
      <c r="Q9" s="215">
        <v>0.7</v>
      </c>
      <c r="R9" s="254"/>
      <c r="S9" s="382">
        <f t="shared" si="1"/>
        <v>0</v>
      </c>
    </row>
    <row r="10" spans="1:19">
      <c r="A10" s="275">
        <v>47801</v>
      </c>
      <c r="B10" s="259">
        <v>41468478017</v>
      </c>
      <c r="C10" s="232" t="s">
        <v>7</v>
      </c>
      <c r="D10" s="225">
        <v>63</v>
      </c>
      <c r="E10" s="225">
        <v>6</v>
      </c>
      <c r="F10" s="211">
        <v>2</v>
      </c>
      <c r="G10" s="215">
        <v>0.7</v>
      </c>
      <c r="H10" s="254"/>
      <c r="I10" s="356">
        <f t="shared" si="0"/>
        <v>0</v>
      </c>
      <c r="J10" s="216"/>
      <c r="K10" s="225">
        <v>47706</v>
      </c>
      <c r="L10" s="259">
        <v>41468477065</v>
      </c>
      <c r="M10" s="232" t="s">
        <v>12</v>
      </c>
      <c r="N10" s="225">
        <v>54</v>
      </c>
      <c r="O10" s="225">
        <v>6</v>
      </c>
      <c r="P10" s="211">
        <v>2</v>
      </c>
      <c r="Q10" s="215">
        <v>0.7</v>
      </c>
      <c r="R10" s="254"/>
      <c r="S10" s="382">
        <f t="shared" si="1"/>
        <v>0</v>
      </c>
    </row>
    <row r="11" spans="1:19">
      <c r="A11" s="275">
        <v>47901</v>
      </c>
      <c r="B11" s="259">
        <v>41468479014</v>
      </c>
      <c r="C11" s="232" t="s">
        <v>7</v>
      </c>
      <c r="D11" s="225">
        <v>72</v>
      </c>
      <c r="E11" s="225">
        <v>6</v>
      </c>
      <c r="F11" s="211">
        <v>2</v>
      </c>
      <c r="G11" s="215">
        <v>0.7</v>
      </c>
      <c r="H11" s="254"/>
      <c r="I11" s="356">
        <f t="shared" si="0"/>
        <v>0</v>
      </c>
      <c r="J11" s="216"/>
      <c r="K11" s="225">
        <v>47408</v>
      </c>
      <c r="L11" s="259">
        <v>41468474088</v>
      </c>
      <c r="M11" s="232" t="s">
        <v>13</v>
      </c>
      <c r="N11" s="225">
        <v>36</v>
      </c>
      <c r="O11" s="225">
        <v>6</v>
      </c>
      <c r="P11" s="211">
        <v>2</v>
      </c>
      <c r="Q11" s="215">
        <v>0.7</v>
      </c>
      <c r="R11" s="254"/>
      <c r="S11" s="382">
        <f t="shared" si="1"/>
        <v>0</v>
      </c>
    </row>
    <row r="12" spans="1:19">
      <c r="A12" s="275">
        <v>47302</v>
      </c>
      <c r="B12" s="259">
        <v>41468473029</v>
      </c>
      <c r="C12" s="232" t="s">
        <v>22</v>
      </c>
      <c r="D12" s="225">
        <v>27</v>
      </c>
      <c r="E12" s="225">
        <v>6</v>
      </c>
      <c r="F12" s="211">
        <v>2</v>
      </c>
      <c r="G12" s="215">
        <v>0.7</v>
      </c>
      <c r="H12" s="254"/>
      <c r="I12" s="356">
        <f t="shared" si="0"/>
        <v>0</v>
      </c>
      <c r="J12" s="216">
        <v>6</v>
      </c>
      <c r="K12" s="225">
        <v>47608</v>
      </c>
      <c r="L12" s="259">
        <v>41468476082</v>
      </c>
      <c r="M12" s="232" t="s">
        <v>13</v>
      </c>
      <c r="N12" s="225">
        <v>45</v>
      </c>
      <c r="O12" s="225">
        <v>6</v>
      </c>
      <c r="P12" s="211">
        <v>2</v>
      </c>
      <c r="Q12" s="215">
        <v>0.7</v>
      </c>
      <c r="R12" s="254"/>
      <c r="S12" s="382">
        <f t="shared" si="1"/>
        <v>0</v>
      </c>
    </row>
    <row r="13" spans="1:19">
      <c r="A13" s="275">
        <v>47402</v>
      </c>
      <c r="B13" s="259">
        <v>41468474026</v>
      </c>
      <c r="C13" s="232" t="s">
        <v>22</v>
      </c>
      <c r="D13" s="225">
        <v>36</v>
      </c>
      <c r="E13" s="225">
        <v>6</v>
      </c>
      <c r="F13" s="211">
        <v>2</v>
      </c>
      <c r="G13" s="215">
        <v>0.7</v>
      </c>
      <c r="H13" s="254"/>
      <c r="I13" s="356">
        <f t="shared" si="0"/>
        <v>0</v>
      </c>
      <c r="J13" s="216"/>
      <c r="K13" s="225">
        <v>47708</v>
      </c>
      <c r="L13" s="259">
        <v>41468477089</v>
      </c>
      <c r="M13" s="232" t="s">
        <v>13</v>
      </c>
      <c r="N13" s="225">
        <v>54</v>
      </c>
      <c r="O13" s="225">
        <v>6</v>
      </c>
      <c r="P13" s="211">
        <v>2</v>
      </c>
      <c r="Q13" s="215">
        <v>0.7</v>
      </c>
      <c r="R13" s="254"/>
      <c r="S13" s="382">
        <f t="shared" si="1"/>
        <v>0</v>
      </c>
    </row>
    <row r="14" spans="1:19">
      <c r="A14" s="275">
        <v>47502</v>
      </c>
      <c r="B14" s="259">
        <v>41468475023</v>
      </c>
      <c r="C14" s="232" t="s">
        <v>22</v>
      </c>
      <c r="D14" s="225">
        <v>40</v>
      </c>
      <c r="E14" s="225">
        <v>6</v>
      </c>
      <c r="F14" s="211">
        <v>2</v>
      </c>
      <c r="G14" s="215">
        <v>0.7</v>
      </c>
      <c r="H14" s="254"/>
      <c r="I14" s="356">
        <f t="shared" si="0"/>
        <v>0</v>
      </c>
      <c r="J14" s="216"/>
      <c r="K14" s="225">
        <v>47424</v>
      </c>
      <c r="L14" s="259">
        <v>41468474248</v>
      </c>
      <c r="M14" s="232" t="s">
        <v>14</v>
      </c>
      <c r="N14" s="225">
        <v>36</v>
      </c>
      <c r="O14" s="225">
        <v>6</v>
      </c>
      <c r="P14" s="211">
        <v>2</v>
      </c>
      <c r="Q14" s="215">
        <v>0.7</v>
      </c>
      <c r="R14" s="254"/>
      <c r="S14" s="382">
        <f t="shared" si="1"/>
        <v>0</v>
      </c>
    </row>
    <row r="15" spans="1:19">
      <c r="A15" s="275">
        <v>47602</v>
      </c>
      <c r="B15" s="259">
        <v>41468476020</v>
      </c>
      <c r="C15" s="232" t="s">
        <v>22</v>
      </c>
      <c r="D15" s="225">
        <v>45</v>
      </c>
      <c r="E15" s="225">
        <v>6</v>
      </c>
      <c r="F15" s="211">
        <v>2</v>
      </c>
      <c r="G15" s="215">
        <v>0.7</v>
      </c>
      <c r="H15" s="254"/>
      <c r="I15" s="356">
        <f t="shared" si="0"/>
        <v>0</v>
      </c>
      <c r="J15" s="216"/>
      <c r="K15" s="225">
        <v>47624</v>
      </c>
      <c r="L15" s="259">
        <v>41468476242</v>
      </c>
      <c r="M15" s="232" t="s">
        <v>14</v>
      </c>
      <c r="N15" s="225">
        <v>45</v>
      </c>
      <c r="O15" s="225">
        <v>6</v>
      </c>
      <c r="P15" s="211">
        <v>2</v>
      </c>
      <c r="Q15" s="215">
        <v>0.7</v>
      </c>
      <c r="R15" s="254"/>
      <c r="S15" s="382">
        <f t="shared" si="1"/>
        <v>0</v>
      </c>
    </row>
    <row r="16" spans="1:19">
      <c r="A16" s="275">
        <v>47702</v>
      </c>
      <c r="B16" s="259">
        <v>41468477027</v>
      </c>
      <c r="C16" s="232" t="s">
        <v>22</v>
      </c>
      <c r="D16" s="225">
        <v>54</v>
      </c>
      <c r="E16" s="225">
        <v>6</v>
      </c>
      <c r="F16" s="211">
        <v>2</v>
      </c>
      <c r="G16" s="215">
        <v>0.7</v>
      </c>
      <c r="H16" s="254"/>
      <c r="I16" s="356">
        <f t="shared" si="0"/>
        <v>0</v>
      </c>
      <c r="J16" s="278"/>
      <c r="K16" s="225">
        <v>47724</v>
      </c>
      <c r="L16" s="259">
        <v>41468477249</v>
      </c>
      <c r="M16" s="232" t="s">
        <v>14</v>
      </c>
      <c r="N16" s="225">
        <v>54</v>
      </c>
      <c r="O16" s="225">
        <v>6</v>
      </c>
      <c r="P16" s="211">
        <v>2</v>
      </c>
      <c r="Q16" s="215">
        <v>0.7</v>
      </c>
      <c r="R16" s="254"/>
      <c r="S16" s="382">
        <f t="shared" si="1"/>
        <v>0</v>
      </c>
    </row>
    <row r="17" spans="1:19">
      <c r="A17" s="219">
        <v>47802</v>
      </c>
      <c r="B17" s="259">
        <v>41468478024</v>
      </c>
      <c r="C17" s="232" t="s">
        <v>22</v>
      </c>
      <c r="D17" s="225">
        <v>63</v>
      </c>
      <c r="E17" s="225">
        <v>6</v>
      </c>
      <c r="F17" s="211">
        <v>2</v>
      </c>
      <c r="G17" s="215">
        <v>0.7</v>
      </c>
      <c r="H17" s="254"/>
      <c r="I17" s="356">
        <f t="shared" si="0"/>
        <v>0</v>
      </c>
      <c r="J17" s="278"/>
      <c r="K17" s="225">
        <v>47404</v>
      </c>
      <c r="L17" s="259">
        <v>41468474040</v>
      </c>
      <c r="M17" s="232" t="s">
        <v>35</v>
      </c>
      <c r="N17" s="225">
        <v>36</v>
      </c>
      <c r="O17" s="225">
        <v>6</v>
      </c>
      <c r="P17" s="211">
        <v>2</v>
      </c>
      <c r="Q17" s="215">
        <v>0.7</v>
      </c>
      <c r="R17" s="254"/>
      <c r="S17" s="382">
        <f t="shared" si="1"/>
        <v>0</v>
      </c>
    </row>
    <row r="18" spans="1:19">
      <c r="A18" s="219">
        <v>47413</v>
      </c>
      <c r="B18" s="259">
        <v>41468474132</v>
      </c>
      <c r="C18" s="220" t="s">
        <v>29</v>
      </c>
      <c r="D18" s="225">
        <v>36</v>
      </c>
      <c r="E18" s="225">
        <v>6</v>
      </c>
      <c r="F18" s="211">
        <v>2</v>
      </c>
      <c r="G18" s="215">
        <v>0.7</v>
      </c>
      <c r="H18" s="254"/>
      <c r="I18" s="356">
        <f t="shared" si="0"/>
        <v>0</v>
      </c>
      <c r="J18" s="278"/>
      <c r="K18" s="214">
        <v>47604</v>
      </c>
      <c r="L18" s="259">
        <v>41468476044</v>
      </c>
      <c r="M18" s="232" t="s">
        <v>35</v>
      </c>
      <c r="N18" s="225">
        <v>45</v>
      </c>
      <c r="O18" s="225">
        <v>6</v>
      </c>
      <c r="P18" s="211">
        <v>2</v>
      </c>
      <c r="Q18" s="215">
        <v>0.7</v>
      </c>
      <c r="R18" s="254"/>
      <c r="S18" s="382">
        <f t="shared" si="1"/>
        <v>0</v>
      </c>
    </row>
    <row r="19" spans="1:19">
      <c r="A19" s="219">
        <v>47613</v>
      </c>
      <c r="B19" s="259">
        <v>41468476136</v>
      </c>
      <c r="C19" s="220" t="s">
        <v>29</v>
      </c>
      <c r="D19" s="225">
        <v>45</v>
      </c>
      <c r="E19" s="225">
        <v>6</v>
      </c>
      <c r="F19" s="211">
        <v>2</v>
      </c>
      <c r="G19" s="215">
        <v>0.7</v>
      </c>
      <c r="H19" s="254"/>
      <c r="I19" s="356">
        <f t="shared" si="0"/>
        <v>0</v>
      </c>
      <c r="J19" s="278"/>
      <c r="K19" s="214">
        <v>47704</v>
      </c>
      <c r="L19" s="259">
        <v>41468477041</v>
      </c>
      <c r="M19" s="232" t="s">
        <v>35</v>
      </c>
      <c r="N19" s="225">
        <v>54</v>
      </c>
      <c r="O19" s="225">
        <v>6</v>
      </c>
      <c r="P19" s="211">
        <v>2</v>
      </c>
      <c r="Q19" s="215">
        <v>0.7</v>
      </c>
      <c r="R19" s="254"/>
      <c r="S19" s="382">
        <f t="shared" si="1"/>
        <v>0</v>
      </c>
    </row>
    <row r="20" spans="1:19">
      <c r="A20" s="219">
        <v>47713</v>
      </c>
      <c r="B20" s="259">
        <v>41468477133</v>
      </c>
      <c r="C20" s="220" t="s">
        <v>29</v>
      </c>
      <c r="D20" s="225">
        <v>54</v>
      </c>
      <c r="E20" s="225">
        <v>6</v>
      </c>
      <c r="F20" s="211">
        <v>2</v>
      </c>
      <c r="G20" s="215">
        <v>0.7</v>
      </c>
      <c r="H20" s="254"/>
      <c r="I20" s="356">
        <f t="shared" si="0"/>
        <v>0</v>
      </c>
      <c r="J20" s="278"/>
      <c r="K20" s="214">
        <v>47303</v>
      </c>
      <c r="L20" s="259">
        <v>41468473066</v>
      </c>
      <c r="M20" s="232" t="s">
        <v>16</v>
      </c>
      <c r="N20" s="225">
        <v>27</v>
      </c>
      <c r="O20" s="225">
        <v>6</v>
      </c>
      <c r="P20" s="211">
        <v>2</v>
      </c>
      <c r="Q20" s="215">
        <v>0.7</v>
      </c>
      <c r="R20" s="254"/>
      <c r="S20" s="382">
        <f t="shared" si="1"/>
        <v>0</v>
      </c>
    </row>
    <row r="21" spans="1:19">
      <c r="A21" s="219">
        <v>47420</v>
      </c>
      <c r="B21" s="259">
        <v>41468474200</v>
      </c>
      <c r="C21" s="223" t="s">
        <v>9</v>
      </c>
      <c r="D21" s="225">
        <v>36</v>
      </c>
      <c r="E21" s="225">
        <v>6</v>
      </c>
      <c r="F21" s="211">
        <v>2</v>
      </c>
      <c r="G21" s="215">
        <v>0.7</v>
      </c>
      <c r="H21" s="254"/>
      <c r="I21" s="356">
        <f t="shared" si="0"/>
        <v>0</v>
      </c>
      <c r="J21" s="278"/>
      <c r="K21" s="214">
        <v>47403</v>
      </c>
      <c r="L21" s="259">
        <v>41468474033</v>
      </c>
      <c r="M21" s="232" t="s">
        <v>16</v>
      </c>
      <c r="N21" s="225">
        <v>36</v>
      </c>
      <c r="O21" s="225">
        <v>6</v>
      </c>
      <c r="P21" s="211">
        <v>2</v>
      </c>
      <c r="Q21" s="215">
        <v>0.7</v>
      </c>
      <c r="R21" s="254"/>
      <c r="S21" s="382">
        <f t="shared" si="1"/>
        <v>0</v>
      </c>
    </row>
    <row r="22" spans="1:19">
      <c r="A22" s="219">
        <v>47620</v>
      </c>
      <c r="B22" s="259">
        <v>41468476204</v>
      </c>
      <c r="C22" s="223" t="s">
        <v>9</v>
      </c>
      <c r="D22" s="225">
        <v>45</v>
      </c>
      <c r="E22" s="225">
        <v>6</v>
      </c>
      <c r="F22" s="211">
        <v>2</v>
      </c>
      <c r="G22" s="215">
        <v>0.7</v>
      </c>
      <c r="H22" s="254"/>
      <c r="I22" s="356">
        <f t="shared" si="0"/>
        <v>0</v>
      </c>
      <c r="J22" s="278"/>
      <c r="K22" s="214">
        <v>47503</v>
      </c>
      <c r="L22" s="259">
        <v>41468475030</v>
      </c>
      <c r="M22" s="232" t="s">
        <v>16</v>
      </c>
      <c r="N22" s="225">
        <v>40</v>
      </c>
      <c r="O22" s="225">
        <v>6</v>
      </c>
      <c r="P22" s="211">
        <v>2</v>
      </c>
      <c r="Q22" s="215">
        <v>0.7</v>
      </c>
      <c r="R22" s="254"/>
      <c r="S22" s="382">
        <f t="shared" si="1"/>
        <v>0</v>
      </c>
    </row>
    <row r="23" spans="1:19">
      <c r="A23" s="219">
        <v>47720</v>
      </c>
      <c r="B23" s="259">
        <v>41468477201</v>
      </c>
      <c r="C23" s="223" t="s">
        <v>9</v>
      </c>
      <c r="D23" s="225">
        <v>54</v>
      </c>
      <c r="E23" s="225">
        <v>6</v>
      </c>
      <c r="F23" s="211">
        <v>2</v>
      </c>
      <c r="G23" s="215">
        <v>0.7</v>
      </c>
      <c r="H23" s="254"/>
      <c r="I23" s="356">
        <f t="shared" si="0"/>
        <v>0</v>
      </c>
      <c r="J23" s="278"/>
      <c r="K23" s="214">
        <v>47603</v>
      </c>
      <c r="L23" s="259">
        <v>41468476037</v>
      </c>
      <c r="M23" s="232" t="s">
        <v>16</v>
      </c>
      <c r="N23" s="225">
        <v>45</v>
      </c>
      <c r="O23" s="225">
        <v>6</v>
      </c>
      <c r="P23" s="211">
        <v>2</v>
      </c>
      <c r="Q23" s="215">
        <v>0.7</v>
      </c>
      <c r="R23" s="254"/>
      <c r="S23" s="382">
        <f t="shared" si="1"/>
        <v>0</v>
      </c>
    </row>
    <row r="24" spans="1:19">
      <c r="A24" s="219">
        <v>47407</v>
      </c>
      <c r="B24" s="259">
        <v>41468474071</v>
      </c>
      <c r="C24" s="220" t="s">
        <v>8</v>
      </c>
      <c r="D24" s="225">
        <v>36</v>
      </c>
      <c r="E24" s="225">
        <v>6</v>
      </c>
      <c r="F24" s="211">
        <v>2</v>
      </c>
      <c r="G24" s="215">
        <v>0.7</v>
      </c>
      <c r="H24" s="254"/>
      <c r="I24" s="356">
        <f t="shared" si="0"/>
        <v>0</v>
      </c>
      <c r="J24" s="278"/>
      <c r="K24" s="214">
        <v>47703</v>
      </c>
      <c r="L24" s="259">
        <v>41468477034</v>
      </c>
      <c r="M24" s="232" t="s">
        <v>16</v>
      </c>
      <c r="N24" s="225">
        <v>54</v>
      </c>
      <c r="O24" s="225">
        <v>6</v>
      </c>
      <c r="P24" s="211">
        <v>2</v>
      </c>
      <c r="Q24" s="215">
        <v>0.7</v>
      </c>
      <c r="R24" s="254"/>
      <c r="S24" s="382">
        <f t="shared" si="1"/>
        <v>0</v>
      </c>
    </row>
    <row r="25" spans="1:19">
      <c r="A25" s="219">
        <v>47607</v>
      </c>
      <c r="B25" s="259">
        <v>41468476075</v>
      </c>
      <c r="C25" s="220" t="s">
        <v>8</v>
      </c>
      <c r="D25" s="225">
        <v>45</v>
      </c>
      <c r="E25" s="225">
        <v>6</v>
      </c>
      <c r="F25" s="211">
        <v>2</v>
      </c>
      <c r="G25" s="215">
        <v>0.7</v>
      </c>
      <c r="H25" s="254"/>
      <c r="I25" s="356">
        <f t="shared" si="0"/>
        <v>0</v>
      </c>
      <c r="J25" s="278"/>
      <c r="K25" s="214">
        <v>47803</v>
      </c>
      <c r="L25" s="259">
        <v>47468478031</v>
      </c>
      <c r="M25" s="232" t="s">
        <v>16</v>
      </c>
      <c r="N25" s="225">
        <v>63</v>
      </c>
      <c r="O25" s="225">
        <v>6</v>
      </c>
      <c r="P25" s="211">
        <v>2</v>
      </c>
      <c r="Q25" s="215">
        <v>0.7</v>
      </c>
      <c r="R25" s="254"/>
      <c r="S25" s="382">
        <f t="shared" si="1"/>
        <v>0</v>
      </c>
    </row>
    <row r="26" spans="1:19" ht="13" thickBot="1">
      <c r="A26" s="219">
        <v>47707</v>
      </c>
      <c r="B26" s="259">
        <v>41468477072</v>
      </c>
      <c r="C26" s="220" t="s">
        <v>8</v>
      </c>
      <c r="D26" s="225">
        <v>54</v>
      </c>
      <c r="E26" s="225">
        <v>6</v>
      </c>
      <c r="F26" s="211">
        <v>2</v>
      </c>
      <c r="G26" s="215">
        <v>0.7</v>
      </c>
      <c r="H26" s="254"/>
      <c r="I26" s="356">
        <f t="shared" si="0"/>
        <v>0</v>
      </c>
      <c r="J26" s="278"/>
      <c r="K26" s="266">
        <v>47903</v>
      </c>
      <c r="L26" s="263">
        <v>41468479038</v>
      </c>
      <c r="M26" s="248" t="s">
        <v>16</v>
      </c>
      <c r="N26" s="247">
        <v>72</v>
      </c>
      <c r="O26" s="247">
        <v>6</v>
      </c>
      <c r="P26" s="341">
        <v>2</v>
      </c>
      <c r="Q26" s="306">
        <v>0.7</v>
      </c>
      <c r="R26" s="4"/>
      <c r="S26" s="645">
        <f t="shared" si="1"/>
        <v>0</v>
      </c>
    </row>
    <row r="27" spans="1:19">
      <c r="A27" s="1738" t="s">
        <v>308</v>
      </c>
      <c r="B27" s="1739"/>
      <c r="C27" s="1739"/>
      <c r="D27" s="1739"/>
      <c r="E27" s="1739"/>
      <c r="F27" s="1739"/>
      <c r="G27" s="1739"/>
      <c r="H27" s="1739"/>
      <c r="I27" s="1740"/>
      <c r="J27" s="1007"/>
      <c r="K27" s="1744" t="s">
        <v>309</v>
      </c>
      <c r="L27" s="1745"/>
      <c r="M27" s="1745"/>
      <c r="N27" s="1745"/>
      <c r="O27" s="1745"/>
      <c r="P27" s="1745"/>
      <c r="Q27" s="1745"/>
      <c r="R27" s="1745"/>
      <c r="S27" s="1746"/>
    </row>
    <row r="28" spans="1:19">
      <c r="A28" s="392">
        <v>49410</v>
      </c>
      <c r="B28" s="259">
        <v>41468494109</v>
      </c>
      <c r="C28" s="232" t="s">
        <v>18</v>
      </c>
      <c r="D28" s="225">
        <v>27</v>
      </c>
      <c r="E28" s="225">
        <v>6</v>
      </c>
      <c r="F28" s="211">
        <v>2</v>
      </c>
      <c r="G28" s="215">
        <v>0.7</v>
      </c>
      <c r="H28" s="254"/>
      <c r="I28" s="356">
        <f t="shared" ref="I28:I38" si="2">H28*G28</f>
        <v>0</v>
      </c>
      <c r="J28" s="441"/>
      <c r="K28" s="646">
        <v>49045</v>
      </c>
      <c r="L28" s="389">
        <v>41468490453</v>
      </c>
      <c r="M28" s="237" t="s">
        <v>18</v>
      </c>
      <c r="N28" s="238">
        <v>45</v>
      </c>
      <c r="O28" s="238">
        <v>6</v>
      </c>
      <c r="P28" s="385">
        <v>2.99</v>
      </c>
      <c r="Q28" s="421">
        <v>0.95</v>
      </c>
      <c r="R28" s="254"/>
      <c r="S28" s="382">
        <f t="shared" si="1"/>
        <v>0</v>
      </c>
    </row>
    <row r="29" spans="1:19">
      <c r="A29" s="219">
        <v>49413</v>
      </c>
      <c r="B29" s="259">
        <v>41468494130</v>
      </c>
      <c r="C29" s="232" t="s">
        <v>18</v>
      </c>
      <c r="D29" s="225">
        <v>30</v>
      </c>
      <c r="E29" s="225">
        <v>6</v>
      </c>
      <c r="F29" s="211">
        <v>2</v>
      </c>
      <c r="G29" s="215">
        <v>0.7</v>
      </c>
      <c r="H29" s="254"/>
      <c r="I29" s="356">
        <f t="shared" si="2"/>
        <v>0</v>
      </c>
      <c r="J29" s="441"/>
      <c r="K29" s="392">
        <v>49054</v>
      </c>
      <c r="L29" s="357">
        <v>41468490545</v>
      </c>
      <c r="M29" s="232" t="s">
        <v>18</v>
      </c>
      <c r="N29" s="225">
        <v>54</v>
      </c>
      <c r="O29" s="225">
        <v>6</v>
      </c>
      <c r="P29" s="211">
        <v>2.99</v>
      </c>
      <c r="Q29" s="215">
        <v>0.95</v>
      </c>
      <c r="R29" s="254"/>
      <c r="S29" s="382">
        <f t="shared" si="1"/>
        <v>0</v>
      </c>
    </row>
    <row r="30" spans="1:19">
      <c r="A30" s="392">
        <v>49414</v>
      </c>
      <c r="B30" s="259">
        <v>41468494147</v>
      </c>
      <c r="C30" s="232" t="s">
        <v>18</v>
      </c>
      <c r="D30" s="225">
        <v>36</v>
      </c>
      <c r="E30" s="225">
        <v>6</v>
      </c>
      <c r="F30" s="211">
        <v>2</v>
      </c>
      <c r="G30" s="215">
        <v>0.7</v>
      </c>
      <c r="H30" s="254"/>
      <c r="I30" s="356">
        <f t="shared" si="2"/>
        <v>0</v>
      </c>
      <c r="J30" s="441"/>
      <c r="K30" s="392">
        <v>49062</v>
      </c>
      <c r="L30" s="357">
        <v>41468490620</v>
      </c>
      <c r="M30" s="232" t="s">
        <v>18</v>
      </c>
      <c r="N30" s="225">
        <v>63</v>
      </c>
      <c r="O30" s="225">
        <v>6</v>
      </c>
      <c r="P30" s="211">
        <v>2.99</v>
      </c>
      <c r="Q30" s="215">
        <v>0.95</v>
      </c>
      <c r="R30" s="254"/>
      <c r="S30" s="382">
        <f t="shared" si="1"/>
        <v>0</v>
      </c>
    </row>
    <row r="31" spans="1:19">
      <c r="A31" s="392">
        <v>49419</v>
      </c>
      <c r="B31" s="259">
        <v>41468494192</v>
      </c>
      <c r="C31" s="232" t="s">
        <v>22</v>
      </c>
      <c r="D31" s="225">
        <v>27</v>
      </c>
      <c r="E31" s="225">
        <v>6</v>
      </c>
      <c r="F31" s="211">
        <v>2</v>
      </c>
      <c r="G31" s="215">
        <v>0.7</v>
      </c>
      <c r="H31" s="254"/>
      <c r="I31" s="356">
        <f t="shared" si="2"/>
        <v>0</v>
      </c>
      <c r="J31" s="441"/>
      <c r="K31" s="392">
        <v>49072</v>
      </c>
      <c r="L31" s="357">
        <v>41468490729</v>
      </c>
      <c r="M31" s="232" t="s">
        <v>18</v>
      </c>
      <c r="N31" s="225">
        <v>72</v>
      </c>
      <c r="O31" s="225">
        <v>6</v>
      </c>
      <c r="P31" s="211">
        <v>2.99</v>
      </c>
      <c r="Q31" s="215">
        <v>0.95</v>
      </c>
      <c r="R31" s="254"/>
      <c r="S31" s="382">
        <f t="shared" si="1"/>
        <v>0</v>
      </c>
    </row>
    <row r="32" spans="1:19">
      <c r="A32" s="392">
        <v>49407</v>
      </c>
      <c r="B32" s="259">
        <v>41468494079</v>
      </c>
      <c r="C32" s="232" t="s">
        <v>22</v>
      </c>
      <c r="D32" s="225">
        <v>30</v>
      </c>
      <c r="E32" s="225">
        <v>6</v>
      </c>
      <c r="F32" s="211">
        <v>2</v>
      </c>
      <c r="G32" s="215">
        <v>0.7</v>
      </c>
      <c r="H32" s="254"/>
      <c r="I32" s="356">
        <f t="shared" si="2"/>
        <v>0</v>
      </c>
      <c r="J32" s="441"/>
      <c r="K32" s="392">
        <v>49046</v>
      </c>
      <c r="L32" s="357">
        <v>41468490460</v>
      </c>
      <c r="M32" s="232" t="s">
        <v>128</v>
      </c>
      <c r="N32" s="225">
        <v>45</v>
      </c>
      <c r="O32" s="225">
        <v>6</v>
      </c>
      <c r="P32" s="211">
        <v>2.99</v>
      </c>
      <c r="Q32" s="215">
        <v>0.95</v>
      </c>
      <c r="R32" s="254"/>
      <c r="S32" s="382">
        <f t="shared" si="1"/>
        <v>0</v>
      </c>
    </row>
    <row r="33" spans="1:19">
      <c r="A33" s="392">
        <v>49404</v>
      </c>
      <c r="B33" s="259">
        <v>41468494048</v>
      </c>
      <c r="C33" s="232" t="s">
        <v>22</v>
      </c>
      <c r="D33" s="225">
        <v>36</v>
      </c>
      <c r="E33" s="225">
        <v>6</v>
      </c>
      <c r="F33" s="211">
        <v>2</v>
      </c>
      <c r="G33" s="215">
        <v>0.7</v>
      </c>
      <c r="H33" s="254"/>
      <c r="I33" s="356">
        <f t="shared" si="2"/>
        <v>0</v>
      </c>
      <c r="J33" s="441"/>
      <c r="K33" s="392">
        <v>49050</v>
      </c>
      <c r="L33" s="357">
        <v>41468490507</v>
      </c>
      <c r="M33" s="232" t="s">
        <v>128</v>
      </c>
      <c r="N33" s="225">
        <v>54</v>
      </c>
      <c r="O33" s="225">
        <v>6</v>
      </c>
      <c r="P33" s="211">
        <v>2.99</v>
      </c>
      <c r="Q33" s="215">
        <v>0.95</v>
      </c>
      <c r="R33" s="254"/>
      <c r="S33" s="382">
        <f t="shared" si="1"/>
        <v>0</v>
      </c>
    </row>
    <row r="34" spans="1:19">
      <c r="A34" s="1747" t="s">
        <v>310</v>
      </c>
      <c r="B34" s="1748"/>
      <c r="C34" s="1748"/>
      <c r="D34" s="1748"/>
      <c r="E34" s="1748"/>
      <c r="F34" s="1748"/>
      <c r="G34" s="1748"/>
      <c r="H34" s="1748"/>
      <c r="I34" s="1749"/>
      <c r="J34" s="441"/>
      <c r="K34" s="392">
        <v>49061</v>
      </c>
      <c r="L34" s="357">
        <v>41468490613</v>
      </c>
      <c r="M34" s="232" t="s">
        <v>128</v>
      </c>
      <c r="N34" s="225">
        <v>63</v>
      </c>
      <c r="O34" s="225">
        <v>6</v>
      </c>
      <c r="P34" s="211">
        <v>2.99</v>
      </c>
      <c r="Q34" s="215">
        <v>0.95</v>
      </c>
      <c r="R34" s="254"/>
      <c r="S34" s="382">
        <f t="shared" si="1"/>
        <v>0</v>
      </c>
    </row>
    <row r="35" spans="1:19">
      <c r="A35" s="392">
        <v>46705</v>
      </c>
      <c r="B35" s="259">
        <v>41468467059</v>
      </c>
      <c r="C35" s="232" t="s">
        <v>18</v>
      </c>
      <c r="D35" s="225">
        <v>27</v>
      </c>
      <c r="E35" s="225">
        <v>6</v>
      </c>
      <c r="F35" s="211">
        <v>2</v>
      </c>
      <c r="G35" s="215">
        <v>0.7</v>
      </c>
      <c r="H35" s="254"/>
      <c r="I35" s="356">
        <f t="shared" si="2"/>
        <v>0</v>
      </c>
      <c r="J35" s="441"/>
      <c r="K35" s="392">
        <v>49070</v>
      </c>
      <c r="L35" s="357">
        <v>41468490705</v>
      </c>
      <c r="M35" s="232" t="s">
        <v>128</v>
      </c>
      <c r="N35" s="225">
        <v>72</v>
      </c>
      <c r="O35" s="225">
        <v>6</v>
      </c>
      <c r="P35" s="211">
        <v>2.99</v>
      </c>
      <c r="Q35" s="215">
        <v>0.95</v>
      </c>
      <c r="R35" s="254"/>
      <c r="S35" s="382">
        <f t="shared" si="1"/>
        <v>0</v>
      </c>
    </row>
    <row r="36" spans="1:19">
      <c r="A36" s="392">
        <v>46702</v>
      </c>
      <c r="B36" s="259">
        <v>41468467028</v>
      </c>
      <c r="C36" s="232" t="s">
        <v>18</v>
      </c>
      <c r="D36" s="225">
        <v>36</v>
      </c>
      <c r="E36" s="225">
        <v>6</v>
      </c>
      <c r="F36" s="211">
        <v>2</v>
      </c>
      <c r="G36" s="215">
        <v>0.7</v>
      </c>
      <c r="H36" s="254"/>
      <c r="I36" s="356">
        <f t="shared" si="2"/>
        <v>0</v>
      </c>
      <c r="J36" s="441"/>
      <c r="K36" s="1747" t="s">
        <v>312</v>
      </c>
      <c r="L36" s="1748"/>
      <c r="M36" s="1748"/>
      <c r="N36" s="1748"/>
      <c r="O36" s="1748"/>
      <c r="P36" s="1748"/>
      <c r="Q36" s="1748"/>
      <c r="R36" s="1748"/>
      <c r="S36" s="1751"/>
    </row>
    <row r="37" spans="1:19">
      <c r="A37" s="392">
        <v>46704</v>
      </c>
      <c r="B37" s="259">
        <v>41468467042</v>
      </c>
      <c r="C37" s="232" t="s">
        <v>22</v>
      </c>
      <c r="D37" s="225">
        <v>27</v>
      </c>
      <c r="E37" s="225">
        <v>6</v>
      </c>
      <c r="F37" s="211">
        <v>2</v>
      </c>
      <c r="G37" s="215">
        <v>0.7</v>
      </c>
      <c r="H37" s="254"/>
      <c r="I37" s="356">
        <f t="shared" si="2"/>
        <v>0</v>
      </c>
      <c r="J37" s="441"/>
      <c r="K37" s="392">
        <v>49056</v>
      </c>
      <c r="L37" s="357">
        <v>41468490569</v>
      </c>
      <c r="M37" s="232" t="s">
        <v>36</v>
      </c>
      <c r="N37" s="225">
        <v>54</v>
      </c>
      <c r="O37" s="225">
        <v>6</v>
      </c>
      <c r="P37" s="211">
        <v>3.75</v>
      </c>
      <c r="Q37" s="215">
        <v>2.5</v>
      </c>
      <c r="R37" s="254"/>
      <c r="S37" s="382">
        <f t="shared" si="1"/>
        <v>0</v>
      </c>
    </row>
    <row r="38" spans="1:19">
      <c r="A38" s="392">
        <v>46703</v>
      </c>
      <c r="B38" s="259">
        <v>41468467035</v>
      </c>
      <c r="C38" s="232" t="s">
        <v>22</v>
      </c>
      <c r="D38" s="225">
        <v>36</v>
      </c>
      <c r="E38" s="225">
        <v>6</v>
      </c>
      <c r="F38" s="211">
        <v>2</v>
      </c>
      <c r="G38" s="215">
        <v>0.7</v>
      </c>
      <c r="H38" s="254"/>
      <c r="I38" s="356">
        <f t="shared" si="2"/>
        <v>0</v>
      </c>
      <c r="J38" s="441"/>
      <c r="K38" s="392">
        <v>49074</v>
      </c>
      <c r="L38" s="357">
        <v>41468490743</v>
      </c>
      <c r="M38" s="232" t="s">
        <v>36</v>
      </c>
      <c r="N38" s="225">
        <v>72</v>
      </c>
      <c r="O38" s="225">
        <v>6</v>
      </c>
      <c r="P38" s="211">
        <v>3.75</v>
      </c>
      <c r="Q38" s="215">
        <v>2.5</v>
      </c>
      <c r="R38" s="254"/>
      <c r="S38" s="382">
        <f t="shared" si="1"/>
        <v>0</v>
      </c>
    </row>
    <row r="39" spans="1:19">
      <c r="A39" s="109"/>
      <c r="B39" s="751"/>
      <c r="C39" s="751"/>
      <c r="D39" s="751"/>
      <c r="E39" s="751"/>
      <c r="F39" s="751"/>
      <c r="G39" s="969"/>
      <c r="H39" s="751"/>
      <c r="I39" s="751"/>
      <c r="J39" s="960"/>
      <c r="K39" s="422">
        <v>49075</v>
      </c>
      <c r="L39" s="362">
        <v>41468490750</v>
      </c>
      <c r="M39" s="248" t="s">
        <v>18</v>
      </c>
      <c r="N39" s="247">
        <v>72</v>
      </c>
      <c r="O39" s="247">
        <v>6</v>
      </c>
      <c r="P39" s="341">
        <v>3.75</v>
      </c>
      <c r="Q39" s="306">
        <v>2.5</v>
      </c>
      <c r="R39" s="4"/>
      <c r="S39" s="645">
        <f t="shared" si="1"/>
        <v>0</v>
      </c>
    </row>
    <row r="40" spans="1:19">
      <c r="A40" s="1747" t="s">
        <v>311</v>
      </c>
      <c r="B40" s="1748"/>
      <c r="C40" s="1748"/>
      <c r="D40" s="1748"/>
      <c r="E40" s="1748"/>
      <c r="F40" s="1748"/>
      <c r="G40" s="1748"/>
      <c r="H40" s="1748"/>
      <c r="I40" s="1748"/>
      <c r="J40" s="1748"/>
      <c r="K40" s="1748"/>
      <c r="L40" s="1748"/>
      <c r="M40" s="1748"/>
      <c r="N40" s="1748"/>
      <c r="O40" s="1748"/>
      <c r="P40" s="1748"/>
      <c r="Q40" s="1748"/>
      <c r="R40" s="1748"/>
      <c r="S40" s="1751"/>
    </row>
    <row r="41" spans="1:19">
      <c r="A41" s="392">
        <v>49300</v>
      </c>
      <c r="B41" s="259">
        <v>41468493003</v>
      </c>
      <c r="C41" s="232" t="s">
        <v>18</v>
      </c>
      <c r="D41" s="225">
        <v>27</v>
      </c>
      <c r="E41" s="225">
        <v>6</v>
      </c>
      <c r="F41" s="211">
        <v>2</v>
      </c>
      <c r="G41" s="215">
        <v>0.7</v>
      </c>
      <c r="H41" s="254"/>
      <c r="I41" s="356">
        <f>H41*G41</f>
        <v>0</v>
      </c>
      <c r="J41" s="441"/>
      <c r="K41" s="392">
        <v>49400</v>
      </c>
      <c r="L41" s="259">
        <v>41468494000</v>
      </c>
      <c r="M41" s="232" t="s">
        <v>22</v>
      </c>
      <c r="N41" s="225">
        <v>27</v>
      </c>
      <c r="O41" s="225">
        <v>6</v>
      </c>
      <c r="P41" s="211">
        <v>2</v>
      </c>
      <c r="Q41" s="215">
        <v>0.7</v>
      </c>
      <c r="R41" s="254"/>
      <c r="S41" s="382">
        <f>R41*Q41</f>
        <v>0</v>
      </c>
    </row>
    <row r="42" spans="1:19">
      <c r="A42" s="422">
        <v>49350</v>
      </c>
      <c r="B42" s="263">
        <v>41468493508</v>
      </c>
      <c r="C42" s="248" t="s">
        <v>18</v>
      </c>
      <c r="D42" s="247">
        <v>30</v>
      </c>
      <c r="E42" s="247">
        <v>6</v>
      </c>
      <c r="F42" s="341">
        <v>2</v>
      </c>
      <c r="G42" s="306">
        <v>0.7</v>
      </c>
      <c r="H42" s="4"/>
      <c r="I42" s="360">
        <f>H42*G42</f>
        <v>0</v>
      </c>
      <c r="J42" s="960"/>
      <c r="K42" s="422">
        <v>49450</v>
      </c>
      <c r="L42" s="263">
        <v>41468494505</v>
      </c>
      <c r="M42" s="248" t="s">
        <v>22</v>
      </c>
      <c r="N42" s="247">
        <v>30</v>
      </c>
      <c r="O42" s="247">
        <v>6</v>
      </c>
      <c r="P42" s="341">
        <v>2</v>
      </c>
      <c r="Q42" s="306">
        <v>0.7</v>
      </c>
      <c r="R42" s="4"/>
      <c r="S42" s="645">
        <f>R42*Q42</f>
        <v>0</v>
      </c>
    </row>
    <row r="43" spans="1:19" s="139" customFormat="1" ht="19">
      <c r="A43" s="1753" t="s">
        <v>582</v>
      </c>
      <c r="B43" s="1754"/>
      <c r="C43" s="1754"/>
      <c r="D43" s="1754"/>
      <c r="E43" s="1754"/>
      <c r="F43" s="1754"/>
      <c r="G43" s="1754"/>
      <c r="H43" s="1754"/>
      <c r="I43" s="1754"/>
      <c r="J43" s="1754"/>
      <c r="K43" s="1754"/>
      <c r="L43" s="1754"/>
      <c r="M43" s="1754"/>
      <c r="N43" s="1754"/>
      <c r="O43" s="1754"/>
      <c r="P43" s="1754"/>
      <c r="Q43" s="1754"/>
      <c r="R43" s="1754"/>
      <c r="S43" s="1755"/>
    </row>
    <row r="44" spans="1:19" ht="13" thickBot="1">
      <c r="A44" s="962"/>
      <c r="B44" s="963"/>
      <c r="C44" s="964"/>
      <c r="D44" s="965"/>
      <c r="E44" s="965"/>
      <c r="F44" s="966"/>
      <c r="G44" s="967"/>
      <c r="H44" s="968"/>
      <c r="I44" s="966"/>
      <c r="J44" s="424"/>
      <c r="K44" s="223">
        <v>49433</v>
      </c>
      <c r="L44" s="259">
        <v>41468494338</v>
      </c>
      <c r="M44" s="220" t="s">
        <v>18</v>
      </c>
      <c r="N44" s="217">
        <v>30</v>
      </c>
      <c r="O44" s="217">
        <v>6</v>
      </c>
      <c r="P44" s="211">
        <v>2</v>
      </c>
      <c r="Q44" s="215">
        <v>0.7</v>
      </c>
      <c r="R44" s="254"/>
      <c r="S44" s="382">
        <f t="shared" ref="S44:S56" si="3">R44*Q44</f>
        <v>0</v>
      </c>
    </row>
    <row r="45" spans="1:19" ht="13" thickBot="1">
      <c r="A45" s="962"/>
      <c r="B45" s="963"/>
      <c r="C45" s="964"/>
      <c r="D45" s="965"/>
      <c r="E45" s="965"/>
      <c r="F45" s="966"/>
      <c r="G45" s="967"/>
      <c r="H45" s="968"/>
      <c r="I45" s="966"/>
      <c r="J45" s="424"/>
      <c r="K45" s="223">
        <v>49435</v>
      </c>
      <c r="L45" s="259">
        <v>41468494352</v>
      </c>
      <c r="M45" s="220" t="s">
        <v>586</v>
      </c>
      <c r="N45" s="217">
        <v>30</v>
      </c>
      <c r="O45" s="217">
        <v>6</v>
      </c>
      <c r="P45" s="211">
        <v>2</v>
      </c>
      <c r="Q45" s="215">
        <v>0.7</v>
      </c>
      <c r="R45" s="254"/>
      <c r="S45" s="382">
        <f t="shared" si="3"/>
        <v>0</v>
      </c>
    </row>
    <row r="46" spans="1:19" ht="13" thickBot="1">
      <c r="A46" s="962"/>
      <c r="B46" s="963"/>
      <c r="C46" s="964"/>
      <c r="D46" s="965"/>
      <c r="E46" s="965"/>
      <c r="F46" s="966"/>
      <c r="G46" s="967"/>
      <c r="H46" s="968"/>
      <c r="I46" s="966"/>
      <c r="J46" s="424"/>
      <c r="K46" s="223">
        <v>49436</v>
      </c>
      <c r="L46" s="259">
        <v>41468494369</v>
      </c>
      <c r="M46" s="220" t="s">
        <v>8</v>
      </c>
      <c r="N46" s="217">
        <v>30</v>
      </c>
      <c r="O46" s="217">
        <v>6</v>
      </c>
      <c r="P46" s="211">
        <v>2</v>
      </c>
      <c r="Q46" s="215">
        <v>0.7</v>
      </c>
      <c r="R46" s="254"/>
      <c r="S46" s="382">
        <f t="shared" si="3"/>
        <v>0</v>
      </c>
    </row>
    <row r="47" spans="1:19" ht="13" thickBot="1">
      <c r="A47" s="962"/>
      <c r="B47" s="963"/>
      <c r="C47" s="964"/>
      <c r="D47" s="965"/>
      <c r="E47" s="965"/>
      <c r="F47" s="966"/>
      <c r="G47" s="967"/>
      <c r="H47" s="968"/>
      <c r="I47" s="966"/>
      <c r="J47" s="424"/>
      <c r="K47" s="223">
        <v>49437</v>
      </c>
      <c r="L47" s="259">
        <v>41468494376</v>
      </c>
      <c r="M47" s="220" t="s">
        <v>585</v>
      </c>
      <c r="N47" s="217">
        <v>30</v>
      </c>
      <c r="O47" s="217">
        <v>6</v>
      </c>
      <c r="P47" s="211">
        <v>2</v>
      </c>
      <c r="Q47" s="215">
        <v>0.7</v>
      </c>
      <c r="R47" s="254"/>
      <c r="S47" s="382">
        <f t="shared" si="3"/>
        <v>0</v>
      </c>
    </row>
    <row r="48" spans="1:19" ht="13" thickBot="1">
      <c r="A48" s="962"/>
      <c r="B48" s="963"/>
      <c r="C48" s="964"/>
      <c r="D48" s="965"/>
      <c r="E48" s="965"/>
      <c r="F48" s="966"/>
      <c r="G48" s="967"/>
      <c r="H48" s="968"/>
      <c r="I48" s="966"/>
      <c r="J48" s="424"/>
      <c r="K48" s="223">
        <v>49438</v>
      </c>
      <c r="L48" s="259">
        <v>41468494383</v>
      </c>
      <c r="M48" s="220" t="s">
        <v>16</v>
      </c>
      <c r="N48" s="217">
        <v>30</v>
      </c>
      <c r="O48" s="217">
        <v>6</v>
      </c>
      <c r="P48" s="211">
        <v>2</v>
      </c>
      <c r="Q48" s="215">
        <v>0.7</v>
      </c>
      <c r="R48" s="254"/>
      <c r="S48" s="382">
        <f t="shared" si="3"/>
        <v>0</v>
      </c>
    </row>
    <row r="49" spans="1:19" ht="13" thickBot="1">
      <c r="A49" s="962"/>
      <c r="B49" s="963"/>
      <c r="C49" s="964"/>
      <c r="D49" s="965"/>
      <c r="E49" s="965"/>
      <c r="F49" s="966"/>
      <c r="G49" s="967"/>
      <c r="H49" s="968"/>
      <c r="I49" s="966"/>
      <c r="J49" s="424"/>
      <c r="K49" s="223">
        <v>49439</v>
      </c>
      <c r="L49" s="259">
        <v>41468494390</v>
      </c>
      <c r="M49" s="220" t="s">
        <v>13</v>
      </c>
      <c r="N49" s="217">
        <v>30</v>
      </c>
      <c r="O49" s="217">
        <v>6</v>
      </c>
      <c r="P49" s="211">
        <v>2</v>
      </c>
      <c r="Q49" s="215">
        <v>0.7</v>
      </c>
      <c r="R49" s="254"/>
      <c r="S49" s="382">
        <f t="shared" si="3"/>
        <v>0</v>
      </c>
    </row>
    <row r="50" spans="1:19" ht="13" thickBot="1">
      <c r="A50" s="962"/>
      <c r="B50" s="963"/>
      <c r="C50" s="964"/>
      <c r="D50" s="965"/>
      <c r="E50" s="965"/>
      <c r="F50" s="966"/>
      <c r="G50" s="967"/>
      <c r="H50" s="968"/>
      <c r="I50" s="966"/>
      <c r="J50" s="424"/>
      <c r="K50" s="223">
        <v>49445</v>
      </c>
      <c r="L50" s="259">
        <v>41468494451</v>
      </c>
      <c r="M50" s="220" t="s">
        <v>47</v>
      </c>
      <c r="N50" s="217">
        <v>30</v>
      </c>
      <c r="O50" s="217">
        <v>6</v>
      </c>
      <c r="P50" s="211">
        <v>2</v>
      </c>
      <c r="Q50" s="215">
        <v>0.7</v>
      </c>
      <c r="R50" s="254"/>
      <c r="S50" s="382">
        <f t="shared" si="3"/>
        <v>0</v>
      </c>
    </row>
    <row r="51" spans="1:19" ht="13" thickBot="1">
      <c r="A51" s="962"/>
      <c r="B51" s="963"/>
      <c r="C51" s="964"/>
      <c r="D51" s="965"/>
      <c r="E51" s="965"/>
      <c r="F51" s="966"/>
      <c r="G51" s="967"/>
      <c r="H51" s="968"/>
      <c r="I51" s="966"/>
      <c r="J51" s="424"/>
      <c r="K51" s="223">
        <v>49446</v>
      </c>
      <c r="L51" s="259">
        <v>41468494468</v>
      </c>
      <c r="M51" s="220" t="s">
        <v>46</v>
      </c>
      <c r="N51" s="217">
        <v>30</v>
      </c>
      <c r="O51" s="217">
        <v>6</v>
      </c>
      <c r="P51" s="211">
        <v>2</v>
      </c>
      <c r="Q51" s="215">
        <v>0.7</v>
      </c>
      <c r="R51" s="254"/>
      <c r="S51" s="382">
        <f t="shared" si="3"/>
        <v>0</v>
      </c>
    </row>
    <row r="52" spans="1:19" ht="13" thickBot="1">
      <c r="A52" s="962"/>
      <c r="B52" s="963"/>
      <c r="C52" s="964"/>
      <c r="D52" s="965"/>
      <c r="E52" s="965"/>
      <c r="F52" s="966"/>
      <c r="G52" s="967"/>
      <c r="H52" s="968"/>
      <c r="I52" s="966"/>
      <c r="J52" s="424"/>
      <c r="K52" s="223">
        <v>49447</v>
      </c>
      <c r="L52" s="259">
        <v>41468494475</v>
      </c>
      <c r="M52" s="220" t="s">
        <v>229</v>
      </c>
      <c r="N52" s="217">
        <v>30</v>
      </c>
      <c r="O52" s="217">
        <v>6</v>
      </c>
      <c r="P52" s="211">
        <v>2</v>
      </c>
      <c r="Q52" s="215">
        <v>0.7</v>
      </c>
      <c r="R52" s="254"/>
      <c r="S52" s="382">
        <f t="shared" si="3"/>
        <v>0</v>
      </c>
    </row>
    <row r="53" spans="1:19" ht="13" thickBot="1">
      <c r="A53" s="962"/>
      <c r="B53" s="963"/>
      <c r="C53" s="964"/>
      <c r="D53" s="965"/>
      <c r="E53" s="965"/>
      <c r="F53" s="966"/>
      <c r="G53" s="967"/>
      <c r="H53" s="968"/>
      <c r="I53" s="966"/>
      <c r="J53" s="424"/>
      <c r="K53" s="223">
        <v>49448</v>
      </c>
      <c r="L53" s="259">
        <v>41468494482</v>
      </c>
      <c r="M53" s="220" t="s">
        <v>587</v>
      </c>
      <c r="N53" s="217">
        <v>30</v>
      </c>
      <c r="O53" s="217">
        <v>6</v>
      </c>
      <c r="P53" s="211">
        <v>2</v>
      </c>
      <c r="Q53" s="215">
        <v>0.7</v>
      </c>
      <c r="R53" s="254"/>
      <c r="S53" s="382">
        <f t="shared" si="3"/>
        <v>0</v>
      </c>
    </row>
    <row r="54" spans="1:19" ht="13" thickBot="1">
      <c r="A54" s="962"/>
      <c r="B54" s="963"/>
      <c r="C54" s="964"/>
      <c r="D54" s="965"/>
      <c r="E54" s="965"/>
      <c r="F54" s="966"/>
      <c r="G54" s="967"/>
      <c r="H54" s="968"/>
      <c r="I54" s="966"/>
      <c r="J54" s="424"/>
      <c r="K54" s="223">
        <v>49449</v>
      </c>
      <c r="L54" s="259">
        <v>41468494499</v>
      </c>
      <c r="M54" s="220" t="s">
        <v>588</v>
      </c>
      <c r="N54" s="217">
        <v>30</v>
      </c>
      <c r="O54" s="217">
        <v>6</v>
      </c>
      <c r="P54" s="211">
        <v>2</v>
      </c>
      <c r="Q54" s="215">
        <v>0.7</v>
      </c>
      <c r="R54" s="254"/>
      <c r="S54" s="382">
        <f t="shared" si="3"/>
        <v>0</v>
      </c>
    </row>
    <row r="55" spans="1:19" ht="13" thickBot="1">
      <c r="A55" s="962"/>
      <c r="B55" s="963"/>
      <c r="C55" s="964"/>
      <c r="D55" s="965"/>
      <c r="E55" s="965"/>
      <c r="F55" s="966"/>
      <c r="G55" s="967"/>
      <c r="H55" s="968"/>
      <c r="I55" s="966"/>
      <c r="J55" s="424"/>
      <c r="K55" s="223">
        <v>49451</v>
      </c>
      <c r="L55" s="259">
        <v>41468494512</v>
      </c>
      <c r="M55" s="220" t="s">
        <v>14</v>
      </c>
      <c r="N55" s="217">
        <v>30</v>
      </c>
      <c r="O55" s="217">
        <v>6</v>
      </c>
      <c r="P55" s="211">
        <v>2</v>
      </c>
      <c r="Q55" s="215">
        <v>0.7</v>
      </c>
      <c r="R55" s="254"/>
      <c r="S55" s="382">
        <f t="shared" si="3"/>
        <v>0</v>
      </c>
    </row>
    <row r="56" spans="1:19" ht="13" thickBot="1">
      <c r="A56" s="962"/>
      <c r="B56" s="963"/>
      <c r="C56" s="964"/>
      <c r="D56" s="965"/>
      <c r="E56" s="965"/>
      <c r="F56" s="966"/>
      <c r="G56" s="967"/>
      <c r="H56" s="968"/>
      <c r="I56" s="966"/>
      <c r="J56" s="424"/>
      <c r="K56" s="264">
        <v>49452</v>
      </c>
      <c r="L56" s="263">
        <v>41468494529</v>
      </c>
      <c r="M56" s="1008" t="s">
        <v>589</v>
      </c>
      <c r="N56" s="217">
        <v>30</v>
      </c>
      <c r="O56" s="1001">
        <v>6</v>
      </c>
      <c r="P56" s="211">
        <v>2</v>
      </c>
      <c r="Q56" s="215">
        <v>0.7</v>
      </c>
      <c r="R56" s="4"/>
      <c r="S56" s="382">
        <f t="shared" si="3"/>
        <v>0</v>
      </c>
    </row>
    <row r="57" spans="1:19" s="137" customFormat="1" ht="13" thickBot="1">
      <c r="A57" s="423"/>
      <c r="B57" s="363"/>
      <c r="C57" s="364"/>
      <c r="D57" s="970"/>
      <c r="E57" s="970"/>
      <c r="F57" s="365"/>
      <c r="G57" s="366"/>
      <c r="H57" s="367"/>
      <c r="I57" s="961"/>
      <c r="J57" s="424"/>
      <c r="K57" s="423"/>
      <c r="L57" s="1002"/>
      <c r="M57" s="1003"/>
      <c r="N57" s="1752" t="s">
        <v>399</v>
      </c>
      <c r="O57" s="1752"/>
      <c r="P57" s="1752"/>
      <c r="Q57" s="1004"/>
      <c r="R57" s="1005">
        <f>SUM(R56,R44:R55,R41:R42,R37:R39,R28:R35,R5:R26)</f>
        <v>0</v>
      </c>
      <c r="S57" s="1006">
        <f>SUM(S44:S56,S41:S42,S37:S39,S28:S35,S5:S26)</f>
        <v>0</v>
      </c>
    </row>
    <row r="58" spans="1:19" ht="16" thickBot="1">
      <c r="A58" s="1727" t="s">
        <v>355</v>
      </c>
      <c r="B58" s="1728"/>
      <c r="C58" s="1728"/>
      <c r="D58" s="1728"/>
      <c r="E58" s="1728"/>
      <c r="F58" s="1728"/>
      <c r="G58" s="1728"/>
      <c r="H58" s="1728"/>
      <c r="I58" s="1728"/>
      <c r="J58" s="1728"/>
      <c r="K58" s="1729"/>
      <c r="L58" s="1729"/>
      <c r="M58" s="1729"/>
      <c r="N58" s="1729"/>
      <c r="O58" s="1729"/>
      <c r="P58" s="1729"/>
      <c r="Q58" s="1729"/>
      <c r="R58" s="1729"/>
      <c r="S58" s="1750"/>
    </row>
    <row r="59" spans="1:19">
      <c r="A59" s="378"/>
      <c r="B59" s="378"/>
      <c r="C59" s="378"/>
      <c r="D59" s="378"/>
      <c r="E59" s="378"/>
      <c r="F59" s="378"/>
      <c r="G59" s="425"/>
      <c r="H59" s="378"/>
      <c r="I59" s="378"/>
      <c r="J59" s="378"/>
      <c r="K59" s="378"/>
      <c r="L59" s="378"/>
      <c r="M59" s="378"/>
      <c r="N59" s="378"/>
      <c r="O59" s="378"/>
      <c r="P59" s="378"/>
      <c r="Q59" s="378"/>
      <c r="S59" s="147">
        <v>16</v>
      </c>
    </row>
    <row r="60" spans="1:19">
      <c r="A60" s="378"/>
      <c r="B60" s="378"/>
      <c r="C60" s="378"/>
      <c r="D60" s="378"/>
      <c r="E60" s="378"/>
      <c r="F60" s="378"/>
      <c r="G60" s="425"/>
      <c r="H60" s="378"/>
      <c r="I60" s="378"/>
      <c r="J60" s="378"/>
      <c r="K60" s="378"/>
      <c r="L60" s="378"/>
      <c r="M60" s="378"/>
      <c r="N60" s="378"/>
      <c r="O60" s="378"/>
      <c r="P60" s="378"/>
      <c r="Q60" s="378"/>
    </row>
    <row r="61" spans="1:19">
      <c r="A61" s="378"/>
      <c r="B61" s="378"/>
      <c r="C61" s="378"/>
      <c r="D61" s="378"/>
      <c r="E61" s="378"/>
      <c r="F61" s="378"/>
      <c r="G61" s="425"/>
      <c r="H61" s="378"/>
      <c r="I61" s="378"/>
      <c r="J61" s="378"/>
      <c r="K61" s="378"/>
      <c r="L61" s="378"/>
      <c r="M61" s="378"/>
      <c r="N61" s="378"/>
      <c r="O61" s="378"/>
      <c r="P61" s="378"/>
      <c r="Q61" s="378"/>
    </row>
    <row r="62" spans="1:19">
      <c r="A62" s="378"/>
      <c r="B62" s="378"/>
      <c r="C62" s="378"/>
      <c r="D62" s="378"/>
      <c r="E62" s="378"/>
      <c r="F62" s="378"/>
      <c r="G62" s="425"/>
      <c r="H62" s="378"/>
      <c r="I62" s="378"/>
      <c r="J62" s="378"/>
      <c r="K62" s="378"/>
      <c r="L62" s="378"/>
      <c r="M62" s="378"/>
      <c r="N62" s="378"/>
      <c r="O62" s="378"/>
      <c r="P62" s="378"/>
      <c r="Q62" s="378"/>
    </row>
    <row r="63" spans="1:19">
      <c r="A63" s="378"/>
      <c r="B63" s="378"/>
      <c r="C63" s="378"/>
      <c r="D63" s="378"/>
      <c r="E63" s="378"/>
      <c r="F63" s="378"/>
      <c r="G63" s="425"/>
      <c r="H63" s="378"/>
      <c r="I63" s="378"/>
      <c r="J63" s="378"/>
      <c r="K63" s="378"/>
      <c r="L63" s="378"/>
      <c r="M63" s="378"/>
      <c r="N63" s="378"/>
      <c r="O63" s="378"/>
      <c r="P63" s="378"/>
      <c r="Q63" s="378"/>
    </row>
    <row r="64" spans="1:19">
      <c r="A64" s="378"/>
      <c r="B64" s="378"/>
      <c r="C64" s="378"/>
      <c r="D64" s="378"/>
      <c r="E64" s="378"/>
      <c r="F64" s="378"/>
      <c r="G64" s="425"/>
      <c r="H64" s="378"/>
      <c r="I64" s="378"/>
      <c r="J64" s="378"/>
      <c r="K64" s="378"/>
      <c r="L64" s="378"/>
      <c r="M64" s="378"/>
      <c r="N64" s="378"/>
      <c r="O64" s="378"/>
      <c r="P64" s="378"/>
      <c r="Q64" s="378"/>
    </row>
    <row r="65" spans="1:17">
      <c r="A65" s="378"/>
      <c r="B65" s="378"/>
      <c r="C65" s="378"/>
      <c r="D65" s="378"/>
      <c r="E65" s="378"/>
      <c r="F65" s="378"/>
      <c r="G65" s="425"/>
      <c r="H65" s="378"/>
      <c r="I65" s="378"/>
      <c r="J65" s="378"/>
      <c r="K65" s="378"/>
      <c r="L65" s="378"/>
      <c r="M65" s="378"/>
      <c r="N65" s="378"/>
      <c r="O65" s="378"/>
      <c r="P65" s="378"/>
      <c r="Q65" s="378"/>
    </row>
    <row r="66" spans="1:17">
      <c r="A66" s="378"/>
      <c r="B66" s="378"/>
      <c r="C66" s="378"/>
      <c r="D66" s="378"/>
      <c r="E66" s="378"/>
      <c r="F66" s="378"/>
      <c r="G66" s="425"/>
      <c r="H66" s="378"/>
      <c r="I66" s="378"/>
      <c r="J66" s="378"/>
      <c r="K66" s="378"/>
      <c r="L66" s="378"/>
      <c r="M66" s="378"/>
      <c r="N66" s="378"/>
      <c r="O66" s="378"/>
      <c r="P66" s="378"/>
      <c r="Q66" s="378"/>
    </row>
    <row r="67" spans="1:17">
      <c r="A67" s="378"/>
      <c r="B67" s="378"/>
      <c r="C67" s="378"/>
      <c r="D67" s="378"/>
      <c r="E67" s="378"/>
      <c r="F67" s="378"/>
      <c r="G67" s="425"/>
      <c r="H67" s="378"/>
      <c r="I67" s="378"/>
      <c r="J67" s="378"/>
      <c r="K67" s="378"/>
      <c r="L67" s="378"/>
      <c r="M67" s="378"/>
      <c r="N67" s="378"/>
      <c r="O67" s="378"/>
      <c r="P67" s="378"/>
      <c r="Q67" s="378"/>
    </row>
    <row r="68" spans="1:17">
      <c r="A68" s="378"/>
      <c r="B68" s="378"/>
      <c r="C68" s="378"/>
      <c r="D68" s="378"/>
      <c r="E68" s="378"/>
      <c r="F68" s="378"/>
      <c r="G68" s="425"/>
      <c r="H68" s="378"/>
      <c r="I68" s="378"/>
      <c r="J68" s="378"/>
      <c r="K68" s="378"/>
      <c r="L68" s="378"/>
      <c r="M68" s="378"/>
      <c r="N68" s="378"/>
      <c r="O68" s="378"/>
      <c r="P68" s="378"/>
      <c r="Q68" s="378"/>
    </row>
    <row r="69" spans="1:17">
      <c r="A69" s="378"/>
      <c r="B69" s="378"/>
      <c r="C69" s="378"/>
      <c r="D69" s="378"/>
      <c r="E69" s="378"/>
      <c r="F69" s="378"/>
      <c r="G69" s="425"/>
      <c r="H69" s="378"/>
      <c r="I69" s="378"/>
      <c r="J69" s="378"/>
      <c r="K69" s="378"/>
      <c r="L69" s="378"/>
      <c r="M69" s="378"/>
      <c r="N69" s="378"/>
      <c r="O69" s="378"/>
      <c r="P69" s="378"/>
      <c r="Q69" s="378"/>
    </row>
    <row r="70" spans="1:17">
      <c r="A70" s="378"/>
      <c r="B70" s="378"/>
      <c r="C70" s="378"/>
      <c r="D70" s="378"/>
      <c r="E70" s="378"/>
      <c r="F70" s="378"/>
      <c r="G70" s="425"/>
      <c r="H70" s="378"/>
      <c r="I70" s="378"/>
      <c r="J70" s="378"/>
      <c r="K70" s="378"/>
      <c r="L70" s="378"/>
      <c r="M70" s="378"/>
      <c r="N70" s="378"/>
      <c r="O70" s="378"/>
      <c r="P70" s="378"/>
      <c r="Q70" s="378"/>
    </row>
    <row r="71" spans="1:17">
      <c r="A71" s="378"/>
      <c r="B71" s="378"/>
      <c r="C71" s="378"/>
      <c r="D71" s="378"/>
      <c r="E71" s="378"/>
      <c r="F71" s="378"/>
      <c r="G71" s="425"/>
      <c r="H71" s="378"/>
      <c r="I71" s="378"/>
      <c r="J71" s="378"/>
      <c r="K71" s="378"/>
      <c r="L71" s="378"/>
      <c r="M71" s="378"/>
      <c r="N71" s="378"/>
      <c r="O71" s="378"/>
      <c r="P71" s="378"/>
      <c r="Q71" s="378"/>
    </row>
    <row r="72" spans="1:17">
      <c r="A72" s="378"/>
      <c r="B72" s="378"/>
      <c r="C72" s="378"/>
      <c r="D72" s="378"/>
      <c r="E72" s="378"/>
      <c r="F72" s="378"/>
      <c r="G72" s="425"/>
      <c r="H72" s="378"/>
      <c r="I72" s="378"/>
      <c r="J72" s="378"/>
      <c r="K72" s="378"/>
      <c r="L72" s="378"/>
      <c r="M72" s="378"/>
      <c r="N72" s="378"/>
      <c r="O72" s="378"/>
      <c r="P72" s="378"/>
      <c r="Q72" s="378"/>
    </row>
  </sheetData>
  <sheetProtection password="CCB1" sheet="1" objects="1" scenarios="1"/>
  <mergeCells count="12">
    <mergeCell ref="A34:I34"/>
    <mergeCell ref="A58:S58"/>
    <mergeCell ref="K36:S36"/>
    <mergeCell ref="N57:P57"/>
    <mergeCell ref="A40:S40"/>
    <mergeCell ref="A43:S43"/>
    <mergeCell ref="M1:O1"/>
    <mergeCell ref="A27:I27"/>
    <mergeCell ref="A3:S3"/>
    <mergeCell ref="A2:S2"/>
    <mergeCell ref="K27:S27"/>
    <mergeCell ref="G1:L1"/>
  </mergeCells>
  <phoneticPr fontId="11" type="noConversion"/>
  <printOptions horizontalCentered="1"/>
  <pageMargins left="0.28000000000000003" right="0.17" top="0.87" bottom="0.76" header="0.5" footer="0.5"/>
  <pageSetup scale="82"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C000"/>
    <pageSetUpPr fitToPage="1"/>
  </sheetPr>
  <dimension ref="A1:O54"/>
  <sheetViews>
    <sheetView workbookViewId="0">
      <selection activeCell="J56" sqref="J56"/>
    </sheetView>
  </sheetViews>
  <sheetFormatPr baseColWidth="10" defaultColWidth="8.83203125" defaultRowHeight="15" customHeight="1" x14ac:dyDescent="0"/>
  <cols>
    <col min="1" max="1" width="9.6640625" style="146" customWidth="1"/>
    <col min="2" max="2" width="7.6640625" style="146" customWidth="1"/>
    <col min="3" max="3" width="15" style="5" customWidth="1"/>
    <col min="4" max="4" width="16.5" style="5" customWidth="1"/>
    <col min="5" max="5" width="10.33203125" style="114" bestFit="1" customWidth="1"/>
    <col min="6" max="6" width="7.5" style="146" bestFit="1" customWidth="1"/>
    <col min="7" max="7" width="8.83203125" style="146"/>
  </cols>
  <sheetData>
    <row r="1" spans="1:7" ht="20.25" customHeight="1">
      <c r="A1" s="1758" t="s">
        <v>496</v>
      </c>
      <c r="B1" s="1758"/>
      <c r="C1" s="1758"/>
      <c r="D1" s="1758"/>
      <c r="E1" s="1758"/>
      <c r="F1" s="1758"/>
      <c r="G1" s="1758"/>
    </row>
    <row r="2" spans="1:7" s="748" customFormat="1" ht="15" customHeight="1">
      <c r="A2" s="977" t="s">
        <v>508</v>
      </c>
      <c r="B2" s="978"/>
      <c r="C2" s="978"/>
      <c r="D2" s="978"/>
      <c r="E2" s="978"/>
      <c r="F2" s="979"/>
      <c r="G2" s="979"/>
    </row>
    <row r="3" spans="1:7" ht="15" customHeight="1">
      <c r="A3" s="1759" t="s">
        <v>497</v>
      </c>
      <c r="B3" s="1760"/>
      <c r="C3" s="1760"/>
      <c r="D3" s="1760"/>
      <c r="E3" s="1760"/>
      <c r="F3" s="1760"/>
      <c r="G3" s="1761"/>
    </row>
    <row r="4" spans="1:7" s="748" customFormat="1" ht="15" customHeight="1">
      <c r="A4" s="980"/>
      <c r="B4" s="981"/>
      <c r="C4" s="982"/>
      <c r="D4" s="981"/>
      <c r="E4" s="983" t="s">
        <v>504</v>
      </c>
      <c r="F4" s="984" t="s">
        <v>506</v>
      </c>
      <c r="G4" s="984" t="s">
        <v>507</v>
      </c>
    </row>
    <row r="5" spans="1:7" ht="15" customHeight="1">
      <c r="A5" s="985" t="s">
        <v>4</v>
      </c>
      <c r="B5" s="986" t="s">
        <v>489</v>
      </c>
      <c r="C5" s="987" t="s">
        <v>6</v>
      </c>
      <c r="D5" s="988" t="s">
        <v>37</v>
      </c>
      <c r="E5" s="989" t="s">
        <v>505</v>
      </c>
      <c r="F5" s="986" t="s">
        <v>336</v>
      </c>
      <c r="G5" s="986" t="s">
        <v>337</v>
      </c>
    </row>
    <row r="6" spans="1:7" ht="15" customHeight="1">
      <c r="A6" s="990">
        <v>85539</v>
      </c>
      <c r="B6" s="990" t="s">
        <v>490</v>
      </c>
      <c r="C6" s="991" t="s">
        <v>18</v>
      </c>
      <c r="D6" s="991" t="s">
        <v>491</v>
      </c>
      <c r="E6" s="992">
        <v>36</v>
      </c>
      <c r="F6" s="329"/>
      <c r="G6" s="994">
        <f>F6*E6</f>
        <v>0</v>
      </c>
    </row>
    <row r="7" spans="1:7" ht="15" customHeight="1">
      <c r="A7" s="993">
        <v>85540</v>
      </c>
      <c r="B7" s="995" t="s">
        <v>490</v>
      </c>
      <c r="C7" s="996" t="s">
        <v>16</v>
      </c>
      <c r="D7" s="996" t="s">
        <v>491</v>
      </c>
      <c r="E7" s="997">
        <v>36</v>
      </c>
      <c r="F7" s="329"/>
      <c r="G7" s="994">
        <f t="shared" ref="G7:G18" si="0">F7*E7</f>
        <v>0</v>
      </c>
    </row>
    <row r="8" spans="1:7" ht="15" customHeight="1">
      <c r="A8" s="993">
        <v>85541</v>
      </c>
      <c r="B8" s="995" t="s">
        <v>490</v>
      </c>
      <c r="C8" s="996" t="s">
        <v>492</v>
      </c>
      <c r="D8" s="996" t="s">
        <v>491</v>
      </c>
      <c r="E8" s="997">
        <v>36</v>
      </c>
      <c r="F8" s="329"/>
      <c r="G8" s="994">
        <f t="shared" si="0"/>
        <v>0</v>
      </c>
    </row>
    <row r="9" spans="1:7" ht="15" customHeight="1">
      <c r="A9" s="993">
        <v>85543</v>
      </c>
      <c r="B9" s="995" t="s">
        <v>490</v>
      </c>
      <c r="C9" s="996" t="s">
        <v>493</v>
      </c>
      <c r="D9" s="996" t="s">
        <v>491</v>
      </c>
      <c r="E9" s="997">
        <v>36</v>
      </c>
      <c r="F9" s="329"/>
      <c r="G9" s="994">
        <f t="shared" si="0"/>
        <v>0</v>
      </c>
    </row>
    <row r="10" spans="1:7" ht="15" customHeight="1">
      <c r="A10" s="993">
        <v>85544</v>
      </c>
      <c r="B10" s="995" t="s">
        <v>490</v>
      </c>
      <c r="C10" s="996" t="s">
        <v>494</v>
      </c>
      <c r="D10" s="996" t="s">
        <v>491</v>
      </c>
      <c r="E10" s="997">
        <v>36</v>
      </c>
      <c r="F10" s="329"/>
      <c r="G10" s="994">
        <f t="shared" si="0"/>
        <v>0</v>
      </c>
    </row>
    <row r="11" spans="1:7" ht="15" customHeight="1">
      <c r="A11" s="993">
        <v>85545</v>
      </c>
      <c r="B11" s="995" t="s">
        <v>490</v>
      </c>
      <c r="C11" s="996" t="s">
        <v>47</v>
      </c>
      <c r="D11" s="996" t="s">
        <v>491</v>
      </c>
      <c r="E11" s="997">
        <v>36</v>
      </c>
      <c r="F11" s="329"/>
      <c r="G11" s="994">
        <f t="shared" si="0"/>
        <v>0</v>
      </c>
    </row>
    <row r="12" spans="1:7" ht="15" customHeight="1">
      <c r="A12" s="993">
        <v>85546</v>
      </c>
      <c r="B12" s="995" t="s">
        <v>490</v>
      </c>
      <c r="C12" s="996" t="s">
        <v>28</v>
      </c>
      <c r="D12" s="996" t="s">
        <v>491</v>
      </c>
      <c r="E12" s="997">
        <v>36</v>
      </c>
      <c r="F12" s="329"/>
      <c r="G12" s="994">
        <f t="shared" si="0"/>
        <v>0</v>
      </c>
    </row>
    <row r="13" spans="1:7" ht="15" customHeight="1">
      <c r="A13" s="993">
        <v>85547</v>
      </c>
      <c r="B13" s="995" t="s">
        <v>490</v>
      </c>
      <c r="C13" s="996" t="s">
        <v>31</v>
      </c>
      <c r="D13" s="996" t="s">
        <v>491</v>
      </c>
      <c r="E13" s="997">
        <v>36</v>
      </c>
      <c r="F13" s="329"/>
      <c r="G13" s="994">
        <f t="shared" si="0"/>
        <v>0</v>
      </c>
    </row>
    <row r="14" spans="1:7" ht="15" customHeight="1">
      <c r="A14" s="993">
        <v>85548</v>
      </c>
      <c r="B14" s="995" t="s">
        <v>490</v>
      </c>
      <c r="C14" s="996" t="s">
        <v>13</v>
      </c>
      <c r="D14" s="996" t="s">
        <v>491</v>
      </c>
      <c r="E14" s="997">
        <v>36</v>
      </c>
      <c r="F14" s="329"/>
      <c r="G14" s="994">
        <f t="shared" si="0"/>
        <v>0</v>
      </c>
    </row>
    <row r="15" spans="1:7" ht="15" customHeight="1">
      <c r="A15" s="993">
        <v>85549</v>
      </c>
      <c r="B15" s="995" t="s">
        <v>490</v>
      </c>
      <c r="C15" s="996" t="s">
        <v>14</v>
      </c>
      <c r="D15" s="996" t="s">
        <v>491</v>
      </c>
      <c r="E15" s="997">
        <v>36</v>
      </c>
      <c r="F15" s="329"/>
      <c r="G15" s="994">
        <f t="shared" si="0"/>
        <v>0</v>
      </c>
    </row>
    <row r="16" spans="1:7" ht="15" customHeight="1">
      <c r="A16" s="993">
        <v>85550</v>
      </c>
      <c r="B16" s="995" t="s">
        <v>490</v>
      </c>
      <c r="C16" s="996" t="s">
        <v>495</v>
      </c>
      <c r="D16" s="996" t="s">
        <v>491</v>
      </c>
      <c r="E16" s="997">
        <v>36</v>
      </c>
      <c r="F16" s="329"/>
      <c r="G16" s="994">
        <f t="shared" si="0"/>
        <v>0</v>
      </c>
    </row>
    <row r="17" spans="1:15" ht="15" customHeight="1">
      <c r="A17" s="993">
        <v>85551</v>
      </c>
      <c r="B17" s="995" t="s">
        <v>490</v>
      </c>
      <c r="C17" s="996" t="s">
        <v>226</v>
      </c>
      <c r="D17" s="996" t="s">
        <v>491</v>
      </c>
      <c r="E17" s="997">
        <v>36</v>
      </c>
      <c r="F17" s="329"/>
      <c r="G17" s="994">
        <f t="shared" si="0"/>
        <v>0</v>
      </c>
    </row>
    <row r="18" spans="1:15" ht="15" customHeight="1">
      <c r="A18" s="993">
        <v>85552</v>
      </c>
      <c r="B18" s="995" t="s">
        <v>490</v>
      </c>
      <c r="C18" s="996" t="s">
        <v>17</v>
      </c>
      <c r="D18" s="996" t="s">
        <v>491</v>
      </c>
      <c r="E18" s="997">
        <v>36</v>
      </c>
      <c r="F18" s="329"/>
      <c r="G18" s="994">
        <f t="shared" si="0"/>
        <v>0</v>
      </c>
    </row>
    <row r="19" spans="1:15" ht="15" customHeight="1">
      <c r="A19" s="1759" t="s">
        <v>498</v>
      </c>
      <c r="B19" s="1760"/>
      <c r="C19" s="1760"/>
      <c r="D19" s="1760"/>
      <c r="E19" s="1760"/>
      <c r="F19" s="1760"/>
      <c r="G19" s="1761"/>
    </row>
    <row r="20" spans="1:15" s="748" customFormat="1" ht="15" customHeight="1">
      <c r="A20" s="980"/>
      <c r="B20" s="981"/>
      <c r="C20" s="982"/>
      <c r="D20" s="981"/>
      <c r="E20" s="983" t="s">
        <v>504</v>
      </c>
      <c r="F20" s="984" t="s">
        <v>506</v>
      </c>
      <c r="G20" s="984" t="s">
        <v>507</v>
      </c>
    </row>
    <row r="21" spans="1:15" s="748" customFormat="1" ht="15" customHeight="1">
      <c r="A21" s="985" t="s">
        <v>4</v>
      </c>
      <c r="B21" s="986" t="s">
        <v>489</v>
      </c>
      <c r="C21" s="987" t="s">
        <v>6</v>
      </c>
      <c r="D21" s="988" t="s">
        <v>37</v>
      </c>
      <c r="E21" s="989" t="s">
        <v>505</v>
      </c>
      <c r="F21" s="986" t="s">
        <v>336</v>
      </c>
      <c r="G21" s="986" t="s">
        <v>337</v>
      </c>
    </row>
    <row r="22" spans="1:15" ht="15" customHeight="1">
      <c r="A22" s="993">
        <v>85553</v>
      </c>
      <c r="B22" s="995" t="s">
        <v>499</v>
      </c>
      <c r="C22" s="996" t="s">
        <v>18</v>
      </c>
      <c r="D22" s="996" t="s">
        <v>500</v>
      </c>
      <c r="E22" s="997">
        <v>67.680000000000007</v>
      </c>
      <c r="F22" s="329"/>
      <c r="G22" s="994">
        <f t="shared" ref="G22:G35" si="1">F22*E22</f>
        <v>0</v>
      </c>
    </row>
    <row r="23" spans="1:15" ht="15" customHeight="1">
      <c r="A23" s="993">
        <v>85554</v>
      </c>
      <c r="B23" s="995" t="s">
        <v>499</v>
      </c>
      <c r="C23" s="996" t="s">
        <v>16</v>
      </c>
      <c r="D23" s="996" t="s">
        <v>500</v>
      </c>
      <c r="E23" s="997">
        <v>67.680000000000007</v>
      </c>
      <c r="F23" s="329"/>
      <c r="G23" s="994">
        <f t="shared" si="1"/>
        <v>0</v>
      </c>
    </row>
    <row r="24" spans="1:15" ht="15" customHeight="1">
      <c r="A24" s="993">
        <v>85555</v>
      </c>
      <c r="B24" s="995" t="s">
        <v>499</v>
      </c>
      <c r="C24" s="996" t="s">
        <v>492</v>
      </c>
      <c r="D24" s="996" t="s">
        <v>500</v>
      </c>
      <c r="E24" s="997">
        <v>67.680000000000007</v>
      </c>
      <c r="F24" s="329"/>
      <c r="G24" s="994">
        <f t="shared" si="1"/>
        <v>0</v>
      </c>
    </row>
    <row r="25" spans="1:15" ht="15" customHeight="1">
      <c r="A25" s="993">
        <v>85557</v>
      </c>
      <c r="B25" s="995" t="s">
        <v>499</v>
      </c>
      <c r="C25" s="996" t="s">
        <v>494</v>
      </c>
      <c r="D25" s="996" t="s">
        <v>500</v>
      </c>
      <c r="E25" s="997">
        <v>67.680000000000007</v>
      </c>
      <c r="F25" s="329"/>
      <c r="G25" s="994">
        <f t="shared" si="1"/>
        <v>0</v>
      </c>
    </row>
    <row r="26" spans="1:15" ht="15" customHeight="1">
      <c r="A26" s="993">
        <v>85558</v>
      </c>
      <c r="B26" s="995" t="s">
        <v>499</v>
      </c>
      <c r="C26" s="996" t="s">
        <v>229</v>
      </c>
      <c r="D26" s="996" t="s">
        <v>500</v>
      </c>
      <c r="E26" s="997">
        <v>67.680000000000007</v>
      </c>
      <c r="F26" s="329"/>
      <c r="G26" s="994">
        <f t="shared" si="1"/>
        <v>0</v>
      </c>
    </row>
    <row r="27" spans="1:15" ht="15" customHeight="1">
      <c r="A27" s="993">
        <v>85559</v>
      </c>
      <c r="B27" s="995" t="s">
        <v>499</v>
      </c>
      <c r="C27" s="996" t="s">
        <v>47</v>
      </c>
      <c r="D27" s="996" t="s">
        <v>500</v>
      </c>
      <c r="E27" s="997">
        <v>67.680000000000007</v>
      </c>
      <c r="F27" s="329"/>
      <c r="G27" s="994">
        <f t="shared" si="1"/>
        <v>0</v>
      </c>
    </row>
    <row r="28" spans="1:15" ht="15" customHeight="1">
      <c r="A28" s="993">
        <v>85560</v>
      </c>
      <c r="B28" s="995" t="s">
        <v>499</v>
      </c>
      <c r="C28" s="996" t="s">
        <v>501</v>
      </c>
      <c r="D28" s="996" t="s">
        <v>500</v>
      </c>
      <c r="E28" s="997">
        <v>67.680000000000007</v>
      </c>
      <c r="F28" s="329"/>
      <c r="G28" s="994">
        <f t="shared" si="1"/>
        <v>0</v>
      </c>
    </row>
    <row r="29" spans="1:15" ht="15" customHeight="1">
      <c r="A29" s="993">
        <v>85561</v>
      </c>
      <c r="B29" s="995" t="s">
        <v>499</v>
      </c>
      <c r="C29" s="996" t="s">
        <v>28</v>
      </c>
      <c r="D29" s="996" t="s">
        <v>500</v>
      </c>
      <c r="E29" s="997">
        <v>67.680000000000007</v>
      </c>
      <c r="F29" s="329"/>
      <c r="G29" s="994">
        <f t="shared" si="1"/>
        <v>0</v>
      </c>
    </row>
    <row r="30" spans="1:15" ht="15" customHeight="1">
      <c r="A30" s="993">
        <v>85562</v>
      </c>
      <c r="B30" s="995" t="s">
        <v>499</v>
      </c>
      <c r="C30" s="996" t="s">
        <v>31</v>
      </c>
      <c r="D30" s="996" t="s">
        <v>500</v>
      </c>
      <c r="E30" s="997">
        <v>67.680000000000007</v>
      </c>
      <c r="F30" s="329"/>
      <c r="G30" s="994">
        <f t="shared" si="1"/>
        <v>0</v>
      </c>
    </row>
    <row r="31" spans="1:15" ht="15" customHeight="1">
      <c r="A31" s="993">
        <v>85563</v>
      </c>
      <c r="B31" s="995" t="s">
        <v>499</v>
      </c>
      <c r="C31" s="996" t="s">
        <v>13</v>
      </c>
      <c r="D31" s="996" t="s">
        <v>500</v>
      </c>
      <c r="E31" s="997">
        <v>67.680000000000007</v>
      </c>
      <c r="F31" s="329"/>
      <c r="G31" s="994">
        <f t="shared" si="1"/>
        <v>0</v>
      </c>
      <c r="O31" s="745"/>
    </row>
    <row r="32" spans="1:15" ht="15" customHeight="1">
      <c r="A32" s="993">
        <v>85564</v>
      </c>
      <c r="B32" s="995" t="s">
        <v>499</v>
      </c>
      <c r="C32" s="996" t="s">
        <v>14</v>
      </c>
      <c r="D32" s="996" t="s">
        <v>500</v>
      </c>
      <c r="E32" s="997">
        <v>67.680000000000007</v>
      </c>
      <c r="F32" s="329"/>
      <c r="G32" s="994">
        <f t="shared" si="1"/>
        <v>0</v>
      </c>
    </row>
    <row r="33" spans="1:7" ht="15" customHeight="1">
      <c r="A33" s="993">
        <v>85565</v>
      </c>
      <c r="B33" s="995" t="s">
        <v>499</v>
      </c>
      <c r="C33" s="996" t="s">
        <v>495</v>
      </c>
      <c r="D33" s="996" t="s">
        <v>500</v>
      </c>
      <c r="E33" s="997">
        <v>67.680000000000007</v>
      </c>
      <c r="F33" s="329"/>
      <c r="G33" s="994">
        <f t="shared" si="1"/>
        <v>0</v>
      </c>
    </row>
    <row r="34" spans="1:7" ht="15" customHeight="1">
      <c r="A34" s="993">
        <v>85566</v>
      </c>
      <c r="B34" s="995" t="s">
        <v>499</v>
      </c>
      <c r="C34" s="996" t="s">
        <v>226</v>
      </c>
      <c r="D34" s="996" t="s">
        <v>500</v>
      </c>
      <c r="E34" s="997">
        <v>67.680000000000007</v>
      </c>
      <c r="F34" s="329"/>
      <c r="G34" s="994">
        <f t="shared" si="1"/>
        <v>0</v>
      </c>
    </row>
    <row r="35" spans="1:7" ht="15" customHeight="1">
      <c r="A35" s="993">
        <v>85567</v>
      </c>
      <c r="B35" s="995" t="s">
        <v>499</v>
      </c>
      <c r="C35" s="996" t="s">
        <v>17</v>
      </c>
      <c r="D35" s="996" t="s">
        <v>500</v>
      </c>
      <c r="E35" s="997">
        <v>67.680000000000007</v>
      </c>
      <c r="F35" s="329"/>
      <c r="G35" s="994">
        <f t="shared" si="1"/>
        <v>0</v>
      </c>
    </row>
    <row r="36" spans="1:7" ht="15" customHeight="1">
      <c r="A36" s="1759" t="s">
        <v>502</v>
      </c>
      <c r="B36" s="1760"/>
      <c r="C36" s="1760"/>
      <c r="D36" s="1760"/>
      <c r="E36" s="1760"/>
      <c r="F36" s="1760"/>
      <c r="G36" s="1761"/>
    </row>
    <row r="37" spans="1:7" s="748" customFormat="1" ht="15" customHeight="1">
      <c r="A37" s="980"/>
      <c r="B37" s="981"/>
      <c r="C37" s="982"/>
      <c r="D37" s="981"/>
      <c r="E37" s="983" t="s">
        <v>504</v>
      </c>
      <c r="F37" s="984" t="s">
        <v>506</v>
      </c>
      <c r="G37" s="984" t="s">
        <v>507</v>
      </c>
    </row>
    <row r="38" spans="1:7" ht="15" customHeight="1">
      <c r="A38" s="985" t="s">
        <v>4</v>
      </c>
      <c r="B38" s="986" t="s">
        <v>489</v>
      </c>
      <c r="C38" s="987" t="s">
        <v>6</v>
      </c>
      <c r="D38" s="988" t="s">
        <v>37</v>
      </c>
      <c r="E38" s="989" t="s">
        <v>505</v>
      </c>
      <c r="F38" s="986" t="s">
        <v>336</v>
      </c>
      <c r="G38" s="986" t="s">
        <v>337</v>
      </c>
    </row>
    <row r="39" spans="1:7" ht="15" customHeight="1">
      <c r="A39" s="993">
        <v>85568</v>
      </c>
      <c r="B39" s="993" t="s">
        <v>490</v>
      </c>
      <c r="C39" s="996" t="s">
        <v>18</v>
      </c>
      <c r="D39" s="246" t="s">
        <v>503</v>
      </c>
      <c r="E39" s="997">
        <v>28.8</v>
      </c>
      <c r="F39" s="329"/>
      <c r="G39" s="994">
        <f t="shared" ref="G39:G52" si="2">F39*E39</f>
        <v>0</v>
      </c>
    </row>
    <row r="40" spans="1:7" ht="15" customHeight="1">
      <c r="A40" s="993">
        <v>85569</v>
      </c>
      <c r="B40" s="993" t="s">
        <v>490</v>
      </c>
      <c r="C40" s="996" t="s">
        <v>16</v>
      </c>
      <c r="D40" s="246" t="s">
        <v>503</v>
      </c>
      <c r="E40" s="997">
        <v>28.8</v>
      </c>
      <c r="F40" s="329"/>
      <c r="G40" s="994">
        <f t="shared" si="2"/>
        <v>0</v>
      </c>
    </row>
    <row r="41" spans="1:7" ht="15" customHeight="1">
      <c r="A41" s="993">
        <v>85570</v>
      </c>
      <c r="B41" s="993" t="s">
        <v>490</v>
      </c>
      <c r="C41" s="996" t="s">
        <v>492</v>
      </c>
      <c r="D41" s="246" t="s">
        <v>503</v>
      </c>
      <c r="E41" s="997">
        <v>28.8</v>
      </c>
      <c r="F41" s="329"/>
      <c r="G41" s="994">
        <f t="shared" si="2"/>
        <v>0</v>
      </c>
    </row>
    <row r="42" spans="1:7" ht="15" customHeight="1">
      <c r="A42" s="993">
        <v>85572</v>
      </c>
      <c r="B42" s="993" t="s">
        <v>490</v>
      </c>
      <c r="C42" s="996" t="s">
        <v>494</v>
      </c>
      <c r="D42" s="246" t="s">
        <v>503</v>
      </c>
      <c r="E42" s="997">
        <v>28.8</v>
      </c>
      <c r="F42" s="329"/>
      <c r="G42" s="994">
        <f t="shared" si="2"/>
        <v>0</v>
      </c>
    </row>
    <row r="43" spans="1:7" ht="15" customHeight="1">
      <c r="A43" s="993">
        <v>85573</v>
      </c>
      <c r="B43" s="993" t="s">
        <v>490</v>
      </c>
      <c r="C43" s="996" t="s">
        <v>229</v>
      </c>
      <c r="D43" s="246" t="s">
        <v>503</v>
      </c>
      <c r="E43" s="997">
        <v>28.8</v>
      </c>
      <c r="F43" s="329"/>
      <c r="G43" s="994">
        <f t="shared" si="2"/>
        <v>0</v>
      </c>
    </row>
    <row r="44" spans="1:7" ht="15" customHeight="1">
      <c r="A44" s="993">
        <v>85574</v>
      </c>
      <c r="B44" s="993" t="s">
        <v>490</v>
      </c>
      <c r="C44" s="996" t="s">
        <v>47</v>
      </c>
      <c r="D44" s="246" t="s">
        <v>503</v>
      </c>
      <c r="E44" s="997">
        <v>28.8</v>
      </c>
      <c r="F44" s="329"/>
      <c r="G44" s="994">
        <f t="shared" si="2"/>
        <v>0</v>
      </c>
    </row>
    <row r="45" spans="1:7" ht="15" customHeight="1">
      <c r="A45" s="993">
        <v>85575</v>
      </c>
      <c r="B45" s="993" t="s">
        <v>490</v>
      </c>
      <c r="C45" s="996" t="s">
        <v>501</v>
      </c>
      <c r="D45" s="246" t="s">
        <v>503</v>
      </c>
      <c r="E45" s="997">
        <v>28.8</v>
      </c>
      <c r="F45" s="329"/>
      <c r="G45" s="994">
        <f t="shared" si="2"/>
        <v>0</v>
      </c>
    </row>
    <row r="46" spans="1:7" ht="15" customHeight="1">
      <c r="A46" s="993">
        <v>85576</v>
      </c>
      <c r="B46" s="993" t="s">
        <v>490</v>
      </c>
      <c r="C46" s="996" t="s">
        <v>28</v>
      </c>
      <c r="D46" s="246" t="s">
        <v>503</v>
      </c>
      <c r="E46" s="997">
        <v>28.8</v>
      </c>
      <c r="F46" s="329"/>
      <c r="G46" s="994">
        <f t="shared" si="2"/>
        <v>0</v>
      </c>
    </row>
    <row r="47" spans="1:7" ht="15" customHeight="1">
      <c r="A47" s="993">
        <v>85577</v>
      </c>
      <c r="B47" s="993" t="s">
        <v>490</v>
      </c>
      <c r="C47" s="996" t="s">
        <v>31</v>
      </c>
      <c r="D47" s="246" t="s">
        <v>503</v>
      </c>
      <c r="E47" s="997">
        <v>28.8</v>
      </c>
      <c r="F47" s="329"/>
      <c r="G47" s="994">
        <f t="shared" si="2"/>
        <v>0</v>
      </c>
    </row>
    <row r="48" spans="1:7" ht="15" customHeight="1">
      <c r="A48" s="993">
        <v>85578</v>
      </c>
      <c r="B48" s="993" t="s">
        <v>490</v>
      </c>
      <c r="C48" s="996" t="s">
        <v>13</v>
      </c>
      <c r="D48" s="246" t="s">
        <v>503</v>
      </c>
      <c r="E48" s="997">
        <v>28.8</v>
      </c>
      <c r="F48" s="329"/>
      <c r="G48" s="994">
        <f t="shared" si="2"/>
        <v>0</v>
      </c>
    </row>
    <row r="49" spans="1:7" ht="15" customHeight="1">
      <c r="A49" s="993">
        <v>85579</v>
      </c>
      <c r="B49" s="993" t="s">
        <v>490</v>
      </c>
      <c r="C49" s="996" t="s">
        <v>14</v>
      </c>
      <c r="D49" s="246" t="s">
        <v>503</v>
      </c>
      <c r="E49" s="997">
        <v>28.8</v>
      </c>
      <c r="F49" s="329"/>
      <c r="G49" s="994">
        <f t="shared" si="2"/>
        <v>0</v>
      </c>
    </row>
    <row r="50" spans="1:7" ht="15" customHeight="1">
      <c r="A50" s="993">
        <v>85580</v>
      </c>
      <c r="B50" s="993" t="s">
        <v>490</v>
      </c>
      <c r="C50" s="996" t="s">
        <v>495</v>
      </c>
      <c r="D50" s="246" t="s">
        <v>503</v>
      </c>
      <c r="E50" s="997">
        <v>28.8</v>
      </c>
      <c r="F50" s="329"/>
      <c r="G50" s="994">
        <f t="shared" si="2"/>
        <v>0</v>
      </c>
    </row>
    <row r="51" spans="1:7" ht="15" customHeight="1">
      <c r="A51" s="993">
        <v>85581</v>
      </c>
      <c r="B51" s="993" t="s">
        <v>490</v>
      </c>
      <c r="C51" s="996" t="s">
        <v>226</v>
      </c>
      <c r="D51" s="246" t="s">
        <v>503</v>
      </c>
      <c r="E51" s="997">
        <v>28.8</v>
      </c>
      <c r="F51" s="329"/>
      <c r="G51" s="994">
        <f t="shared" si="2"/>
        <v>0</v>
      </c>
    </row>
    <row r="52" spans="1:7" ht="15" customHeight="1">
      <c r="A52" s="993">
        <v>85582</v>
      </c>
      <c r="B52" s="993" t="s">
        <v>490</v>
      </c>
      <c r="C52" s="996" t="s">
        <v>17</v>
      </c>
      <c r="D52" s="246" t="s">
        <v>503</v>
      </c>
      <c r="E52" s="997">
        <v>28.8</v>
      </c>
      <c r="F52" s="329"/>
      <c r="G52" s="994">
        <f t="shared" si="2"/>
        <v>0</v>
      </c>
    </row>
    <row r="53" spans="1:7" ht="15" customHeight="1">
      <c r="A53" s="998"/>
      <c r="B53" s="906"/>
      <c r="C53" s="65"/>
      <c r="D53" s="1756" t="s">
        <v>460</v>
      </c>
      <c r="E53" s="1757"/>
      <c r="F53" s="993">
        <f>SUM(F52,F39:F51,F22:F35,F6:F18)</f>
        <v>0</v>
      </c>
      <c r="G53" s="999">
        <f>SUM(G39:G52,G22:G35,G6:G18)</f>
        <v>0</v>
      </c>
    </row>
    <row r="54" spans="1:7" ht="15" customHeight="1">
      <c r="G54" s="1000">
        <v>17</v>
      </c>
    </row>
  </sheetData>
  <sheetProtection password="CCB1" sheet="1" objects="1" scenarios="1"/>
  <mergeCells count="5">
    <mergeCell ref="D53:E53"/>
    <mergeCell ref="A1:G1"/>
    <mergeCell ref="A3:G3"/>
    <mergeCell ref="A19:G19"/>
    <mergeCell ref="A36:G36"/>
  </mergeCells>
  <printOptions horizontalCentered="1"/>
  <pageMargins left="0.2" right="0.2" top="0" bottom="0" header="0.3" footer="0.3"/>
  <pageSetup scale="97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7"/>
    <pageSetUpPr fitToPage="1"/>
  </sheetPr>
  <dimension ref="A1:S47"/>
  <sheetViews>
    <sheetView zoomScaleSheetLayoutView="100" workbookViewId="0">
      <selection activeCell="X7" sqref="X7"/>
    </sheetView>
  </sheetViews>
  <sheetFormatPr baseColWidth="10" defaultColWidth="8.83203125" defaultRowHeight="12" x14ac:dyDescent="0"/>
  <cols>
    <col min="1" max="1" width="6.33203125" style="5" bestFit="1" customWidth="1"/>
    <col min="2" max="2" width="11.33203125" style="5" bestFit="1" customWidth="1"/>
    <col min="3" max="3" width="15.5" style="5" customWidth="1"/>
    <col min="4" max="4" width="4.1640625" style="5" bestFit="1" customWidth="1"/>
    <col min="5" max="5" width="5" style="5" bestFit="1" customWidth="1"/>
    <col min="6" max="6" width="5.5" style="5" bestFit="1" customWidth="1"/>
    <col min="7" max="7" width="4.5" style="448" customWidth="1"/>
    <col min="8" max="8" width="5.33203125" style="289" bestFit="1" customWidth="1"/>
    <col min="9" max="9" width="7" style="448" customWidth="1"/>
    <col min="10" max="10" width="0.5" style="5" customWidth="1"/>
    <col min="11" max="11" width="6.33203125" style="146" bestFit="1" customWidth="1"/>
    <col min="12" max="12" width="11.1640625" style="146" customWidth="1"/>
    <col min="13" max="13" width="15.5" style="5" customWidth="1"/>
    <col min="14" max="14" width="4.1640625" style="5" bestFit="1" customWidth="1"/>
    <col min="15" max="15" width="5" style="5" bestFit="1" customWidth="1"/>
    <col min="16" max="16" width="6.1640625" style="5" customWidth="1"/>
    <col min="17" max="17" width="4.83203125" style="448" bestFit="1" customWidth="1"/>
    <col min="18" max="18" width="5.5" style="289" bestFit="1" customWidth="1"/>
    <col min="19" max="19" width="6.83203125" style="5" customWidth="1"/>
    <col min="20" max="16384" width="8.83203125" style="5"/>
  </cols>
  <sheetData>
    <row r="1" spans="1:19">
      <c r="A1" s="326"/>
      <c r="B1" s="326"/>
      <c r="D1" s="146"/>
      <c r="E1" s="146"/>
      <c r="F1" s="146"/>
      <c r="G1" s="426"/>
      <c r="H1" s="427"/>
      <c r="I1" s="426"/>
      <c r="J1" s="148"/>
      <c r="K1" s="195"/>
      <c r="L1" s="195"/>
      <c r="M1" s="149"/>
      <c r="N1" s="149"/>
      <c r="O1" s="149"/>
      <c r="P1" s="149"/>
      <c r="Q1" s="428"/>
    </row>
    <row r="2" spans="1:19" ht="17">
      <c r="A2" s="326"/>
      <c r="B2" s="326"/>
      <c r="D2" s="146"/>
      <c r="E2" s="146"/>
      <c r="F2" s="1776" t="s">
        <v>403</v>
      </c>
      <c r="G2" s="1776"/>
      <c r="H2" s="1776"/>
      <c r="I2" s="1776"/>
      <c r="J2" s="1776"/>
      <c r="K2" s="1776"/>
      <c r="L2" s="1776"/>
      <c r="M2" s="1733"/>
      <c r="N2" s="1733"/>
      <c r="O2" s="1733"/>
      <c r="P2" s="1733"/>
      <c r="Q2" s="1733"/>
    </row>
    <row r="3" spans="1:19" ht="13" thickBot="1">
      <c r="A3" s="1772" t="s">
        <v>5</v>
      </c>
      <c r="B3" s="1772"/>
      <c r="C3" s="1772"/>
      <c r="D3" s="1772"/>
      <c r="E3" s="1772"/>
      <c r="F3" s="1772"/>
      <c r="G3" s="1772"/>
      <c r="H3" s="1772"/>
      <c r="I3" s="1772"/>
      <c r="J3" s="1772"/>
      <c r="K3" s="1772"/>
      <c r="L3" s="1772"/>
      <c r="M3" s="1772"/>
      <c r="N3" s="1772"/>
      <c r="O3" s="1772"/>
      <c r="P3" s="1772"/>
      <c r="Q3" s="1772"/>
      <c r="R3" s="1772"/>
      <c r="S3" s="1772"/>
    </row>
    <row r="4" spans="1:19" ht="18" thickBot="1">
      <c r="A4" s="1769" t="s">
        <v>142</v>
      </c>
      <c r="B4" s="1770"/>
      <c r="C4" s="1770"/>
      <c r="D4" s="1770"/>
      <c r="E4" s="1770"/>
      <c r="F4" s="1770"/>
      <c r="G4" s="1770"/>
      <c r="H4" s="1770"/>
      <c r="I4" s="1770"/>
      <c r="J4" s="1770"/>
      <c r="K4" s="1770"/>
      <c r="L4" s="1770"/>
      <c r="M4" s="1770"/>
      <c r="N4" s="1770"/>
      <c r="O4" s="1770"/>
      <c r="P4" s="1770"/>
      <c r="Q4" s="1770"/>
      <c r="R4" s="1770"/>
      <c r="S4" s="1771"/>
    </row>
    <row r="5" spans="1:19" ht="15">
      <c r="A5" s="1773" t="s">
        <v>282</v>
      </c>
      <c r="B5" s="1774"/>
      <c r="C5" s="1774"/>
      <c r="D5" s="1774"/>
      <c r="E5" s="1774"/>
      <c r="F5" s="1774"/>
      <c r="G5" s="1774"/>
      <c r="H5" s="1774"/>
      <c r="I5" s="1774"/>
      <c r="J5" s="1774"/>
      <c r="K5" s="1774"/>
      <c r="L5" s="1774"/>
      <c r="M5" s="1774"/>
      <c r="N5" s="1774"/>
      <c r="O5" s="1774"/>
      <c r="P5" s="1774"/>
      <c r="Q5" s="1774"/>
      <c r="R5" s="1774"/>
      <c r="S5" s="1775"/>
    </row>
    <row r="6" spans="1:19" s="8" customFormat="1" ht="16.5" customHeight="1">
      <c r="A6" s="1708" t="s">
        <v>143</v>
      </c>
      <c r="B6" s="1709"/>
      <c r="C6" s="1709"/>
      <c r="D6" s="1709"/>
      <c r="E6" s="1709"/>
      <c r="F6" s="1709"/>
      <c r="G6" s="1709"/>
      <c r="H6" s="1709"/>
      <c r="I6" s="1777"/>
      <c r="J6" s="334"/>
      <c r="K6" s="1782" t="s">
        <v>144</v>
      </c>
      <c r="L6" s="1709"/>
      <c r="M6" s="1709"/>
      <c r="N6" s="1709"/>
      <c r="O6" s="1709"/>
      <c r="P6" s="1709"/>
      <c r="Q6" s="1709"/>
      <c r="R6" s="1709"/>
      <c r="S6" s="1710"/>
    </row>
    <row r="7" spans="1:19" ht="27" customHeight="1">
      <c r="A7" s="229" t="s">
        <v>290</v>
      </c>
      <c r="B7" s="122" t="s">
        <v>307</v>
      </c>
      <c r="C7" s="204" t="s">
        <v>6</v>
      </c>
      <c r="D7" s="122" t="s">
        <v>3</v>
      </c>
      <c r="E7" s="122" t="s">
        <v>291</v>
      </c>
      <c r="F7" s="122" t="s">
        <v>306</v>
      </c>
      <c r="G7" s="122" t="s">
        <v>292</v>
      </c>
      <c r="H7" s="290" t="s">
        <v>340</v>
      </c>
      <c r="I7" s="199" t="s">
        <v>337</v>
      </c>
      <c r="J7" s="202"/>
      <c r="K7" s="199" t="s">
        <v>290</v>
      </c>
      <c r="L7" s="199" t="s">
        <v>307</v>
      </c>
      <c r="M7" s="200" t="s">
        <v>6</v>
      </c>
      <c r="N7" s="199" t="s">
        <v>3</v>
      </c>
      <c r="O7" s="199" t="s">
        <v>291</v>
      </c>
      <c r="P7" s="199" t="s">
        <v>306</v>
      </c>
      <c r="Q7" s="199" t="s">
        <v>292</v>
      </c>
      <c r="R7" s="290" t="s">
        <v>340</v>
      </c>
      <c r="S7" s="292" t="s">
        <v>337</v>
      </c>
    </row>
    <row r="8" spans="1:19">
      <c r="A8" s="219">
        <v>33962</v>
      </c>
      <c r="B8" s="429">
        <v>41468339622</v>
      </c>
      <c r="C8" s="232" t="s">
        <v>145</v>
      </c>
      <c r="D8" s="225">
        <v>72</v>
      </c>
      <c r="E8" s="225">
        <v>6</v>
      </c>
      <c r="F8" s="211">
        <v>4.99</v>
      </c>
      <c r="G8" s="215">
        <v>1.75</v>
      </c>
      <c r="H8" s="254"/>
      <c r="I8" s="356">
        <f>H8*G8</f>
        <v>0</v>
      </c>
      <c r="J8" s="216"/>
      <c r="K8" s="214">
        <v>33730</v>
      </c>
      <c r="L8" s="374">
        <v>41468337307</v>
      </c>
      <c r="M8" s="232" t="s">
        <v>145</v>
      </c>
      <c r="N8" s="225">
        <v>72</v>
      </c>
      <c r="O8" s="225">
        <v>6</v>
      </c>
      <c r="P8" s="211">
        <v>4.99</v>
      </c>
      <c r="Q8" s="215">
        <v>1.75</v>
      </c>
      <c r="R8" s="254"/>
      <c r="S8" s="356">
        <f t="shared" ref="S8:S32" si="0">R8*Q8</f>
        <v>0</v>
      </c>
    </row>
    <row r="9" spans="1:19">
      <c r="A9" s="219">
        <v>33976</v>
      </c>
      <c r="B9" s="429">
        <v>41468339769</v>
      </c>
      <c r="C9" s="232" t="s">
        <v>145</v>
      </c>
      <c r="D9" s="225">
        <v>84</v>
      </c>
      <c r="E9" s="225">
        <v>6</v>
      </c>
      <c r="F9" s="211">
        <v>4.99</v>
      </c>
      <c r="G9" s="226">
        <v>1.75</v>
      </c>
      <c r="H9" s="254"/>
      <c r="I9" s="356">
        <f t="shared" ref="I9:I32" si="1">H9*G9</f>
        <v>0</v>
      </c>
      <c r="J9" s="216"/>
      <c r="K9" s="214">
        <v>33930</v>
      </c>
      <c r="L9" s="374">
        <v>41468339301</v>
      </c>
      <c r="M9" s="232" t="s">
        <v>145</v>
      </c>
      <c r="N9" s="225">
        <v>84</v>
      </c>
      <c r="O9" s="225">
        <v>6</v>
      </c>
      <c r="P9" s="211">
        <v>4.99</v>
      </c>
      <c r="Q9" s="226">
        <v>1.75</v>
      </c>
      <c r="R9" s="254"/>
      <c r="S9" s="356">
        <f t="shared" si="0"/>
        <v>0</v>
      </c>
    </row>
    <row r="10" spans="1:19">
      <c r="A10" s="219">
        <v>33977</v>
      </c>
      <c r="B10" s="429">
        <v>41468339776</v>
      </c>
      <c r="C10" s="232" t="s">
        <v>145</v>
      </c>
      <c r="D10" s="225">
        <v>96</v>
      </c>
      <c r="E10" s="225">
        <v>6</v>
      </c>
      <c r="F10" s="211">
        <v>4.99</v>
      </c>
      <c r="G10" s="226">
        <v>1.75</v>
      </c>
      <c r="H10" s="254"/>
      <c r="I10" s="356">
        <f t="shared" si="1"/>
        <v>0</v>
      </c>
      <c r="J10" s="216"/>
      <c r="K10" s="214">
        <v>33931</v>
      </c>
      <c r="L10" s="374">
        <v>41468339318</v>
      </c>
      <c r="M10" s="232" t="s">
        <v>145</v>
      </c>
      <c r="N10" s="225">
        <v>96</v>
      </c>
      <c r="O10" s="225">
        <v>6</v>
      </c>
      <c r="P10" s="211">
        <v>4.99</v>
      </c>
      <c r="Q10" s="226">
        <v>1.75</v>
      </c>
      <c r="R10" s="254"/>
      <c r="S10" s="356">
        <f t="shared" si="0"/>
        <v>0</v>
      </c>
    </row>
    <row r="11" spans="1:19">
      <c r="A11" s="219">
        <v>33978</v>
      </c>
      <c r="B11" s="429">
        <v>41468339783</v>
      </c>
      <c r="C11" s="232" t="s">
        <v>145</v>
      </c>
      <c r="D11" s="225">
        <v>108</v>
      </c>
      <c r="E11" s="225">
        <v>6</v>
      </c>
      <c r="F11" s="211">
        <v>4.99</v>
      </c>
      <c r="G11" s="226">
        <v>1.75</v>
      </c>
      <c r="H11" s="254"/>
      <c r="I11" s="356">
        <f t="shared" si="1"/>
        <v>0</v>
      </c>
      <c r="J11" s="216"/>
      <c r="K11" s="214">
        <v>33932</v>
      </c>
      <c r="L11" s="374">
        <v>41468339325</v>
      </c>
      <c r="M11" s="232" t="s">
        <v>145</v>
      </c>
      <c r="N11" s="225">
        <v>108</v>
      </c>
      <c r="O11" s="225">
        <v>6</v>
      </c>
      <c r="P11" s="211">
        <v>4.99</v>
      </c>
      <c r="Q11" s="226">
        <v>1.75</v>
      </c>
      <c r="R11" s="254"/>
      <c r="S11" s="356">
        <f t="shared" si="0"/>
        <v>0</v>
      </c>
    </row>
    <row r="12" spans="1:19">
      <c r="A12" s="219">
        <v>33979</v>
      </c>
      <c r="B12" s="429">
        <v>41468339790</v>
      </c>
      <c r="C12" s="232" t="s">
        <v>145</v>
      </c>
      <c r="D12" s="225">
        <v>120</v>
      </c>
      <c r="E12" s="225">
        <v>6</v>
      </c>
      <c r="F12" s="211">
        <v>4.99</v>
      </c>
      <c r="G12" s="226">
        <v>1.75</v>
      </c>
      <c r="H12" s="254"/>
      <c r="I12" s="356">
        <f t="shared" si="1"/>
        <v>0</v>
      </c>
      <c r="J12" s="216"/>
      <c r="K12" s="214">
        <v>33933</v>
      </c>
      <c r="L12" s="374">
        <v>41468339332</v>
      </c>
      <c r="M12" s="232" t="s">
        <v>145</v>
      </c>
      <c r="N12" s="225">
        <v>120</v>
      </c>
      <c r="O12" s="225">
        <v>6</v>
      </c>
      <c r="P12" s="211">
        <v>4.99</v>
      </c>
      <c r="Q12" s="226">
        <v>1.75</v>
      </c>
      <c r="R12" s="254"/>
      <c r="S12" s="356">
        <f t="shared" si="0"/>
        <v>0</v>
      </c>
    </row>
    <row r="13" spans="1:19">
      <c r="A13" s="219">
        <v>33902</v>
      </c>
      <c r="B13" s="429">
        <v>41468339028</v>
      </c>
      <c r="C13" s="232" t="s">
        <v>146</v>
      </c>
      <c r="D13" s="225">
        <v>72</v>
      </c>
      <c r="E13" s="225">
        <v>6</v>
      </c>
      <c r="F13" s="211">
        <v>4.99</v>
      </c>
      <c r="G13" s="226">
        <v>1.75</v>
      </c>
      <c r="H13" s="254"/>
      <c r="I13" s="356">
        <f t="shared" si="1"/>
        <v>0</v>
      </c>
      <c r="J13" s="216"/>
      <c r="K13" s="214">
        <v>33725</v>
      </c>
      <c r="L13" s="374">
        <v>41468337253</v>
      </c>
      <c r="M13" s="232" t="s">
        <v>146</v>
      </c>
      <c r="N13" s="225">
        <v>72</v>
      </c>
      <c r="O13" s="225">
        <v>6</v>
      </c>
      <c r="P13" s="211">
        <v>4.99</v>
      </c>
      <c r="Q13" s="226">
        <v>1.75</v>
      </c>
      <c r="R13" s="254"/>
      <c r="S13" s="356">
        <f t="shared" si="0"/>
        <v>0</v>
      </c>
    </row>
    <row r="14" spans="1:19">
      <c r="A14" s="219">
        <v>33904</v>
      </c>
      <c r="B14" s="429">
        <v>41468339042</v>
      </c>
      <c r="C14" s="232" t="s">
        <v>146</v>
      </c>
      <c r="D14" s="225">
        <v>84</v>
      </c>
      <c r="E14" s="225">
        <v>6</v>
      </c>
      <c r="F14" s="211">
        <v>4.99</v>
      </c>
      <c r="G14" s="226">
        <v>1.75</v>
      </c>
      <c r="H14" s="254"/>
      <c r="I14" s="356">
        <f t="shared" si="1"/>
        <v>0</v>
      </c>
      <c r="J14" s="216"/>
      <c r="K14" s="214">
        <v>33825</v>
      </c>
      <c r="L14" s="374">
        <v>41468338250</v>
      </c>
      <c r="M14" s="232" t="s">
        <v>146</v>
      </c>
      <c r="N14" s="225">
        <v>84</v>
      </c>
      <c r="O14" s="225">
        <v>6</v>
      </c>
      <c r="P14" s="211">
        <v>4.99</v>
      </c>
      <c r="Q14" s="226">
        <v>1.75</v>
      </c>
      <c r="R14" s="254"/>
      <c r="S14" s="356">
        <f t="shared" si="0"/>
        <v>0</v>
      </c>
    </row>
    <row r="15" spans="1:19">
      <c r="A15" s="219">
        <v>33916</v>
      </c>
      <c r="B15" s="429">
        <v>41468339165</v>
      </c>
      <c r="C15" s="232" t="s">
        <v>146</v>
      </c>
      <c r="D15" s="225">
        <v>96</v>
      </c>
      <c r="E15" s="225">
        <v>6</v>
      </c>
      <c r="F15" s="211">
        <v>4.99</v>
      </c>
      <c r="G15" s="226">
        <v>1.75</v>
      </c>
      <c r="H15" s="254"/>
      <c r="I15" s="356">
        <f t="shared" si="1"/>
        <v>0</v>
      </c>
      <c r="J15" s="216"/>
      <c r="K15" s="214">
        <v>33897</v>
      </c>
      <c r="L15" s="374">
        <v>41468338977</v>
      </c>
      <c r="M15" s="232" t="s">
        <v>146</v>
      </c>
      <c r="N15" s="225">
        <v>96</v>
      </c>
      <c r="O15" s="225">
        <v>6</v>
      </c>
      <c r="P15" s="211">
        <v>4.99</v>
      </c>
      <c r="Q15" s="226">
        <v>1.75</v>
      </c>
      <c r="R15" s="254"/>
      <c r="S15" s="356">
        <f t="shared" si="0"/>
        <v>0</v>
      </c>
    </row>
    <row r="16" spans="1:19">
      <c r="A16" s="219">
        <v>33915</v>
      </c>
      <c r="B16" s="429">
        <v>41468339158</v>
      </c>
      <c r="C16" s="232" t="s">
        <v>146</v>
      </c>
      <c r="D16" s="225">
        <v>108</v>
      </c>
      <c r="E16" s="225">
        <v>6</v>
      </c>
      <c r="F16" s="211">
        <v>4.99</v>
      </c>
      <c r="G16" s="226">
        <v>1.75</v>
      </c>
      <c r="H16" s="254"/>
      <c r="I16" s="356">
        <f t="shared" si="1"/>
        <v>0</v>
      </c>
      <c r="J16" s="216"/>
      <c r="K16" s="214">
        <v>33817</v>
      </c>
      <c r="L16" s="374">
        <v>41468338175</v>
      </c>
      <c r="M16" s="232" t="s">
        <v>146</v>
      </c>
      <c r="N16" s="225">
        <v>108</v>
      </c>
      <c r="O16" s="225">
        <v>6</v>
      </c>
      <c r="P16" s="211">
        <v>4.99</v>
      </c>
      <c r="Q16" s="226">
        <v>1.75</v>
      </c>
      <c r="R16" s="254"/>
      <c r="S16" s="356">
        <f t="shared" si="0"/>
        <v>0</v>
      </c>
    </row>
    <row r="17" spans="1:19">
      <c r="A17" s="219">
        <v>33969</v>
      </c>
      <c r="B17" s="429">
        <v>41468339691</v>
      </c>
      <c r="C17" s="232" t="s">
        <v>146</v>
      </c>
      <c r="D17" s="225">
        <v>120</v>
      </c>
      <c r="E17" s="225">
        <v>6</v>
      </c>
      <c r="F17" s="211">
        <v>4.99</v>
      </c>
      <c r="G17" s="226">
        <v>1.75</v>
      </c>
      <c r="H17" s="254"/>
      <c r="I17" s="356">
        <f t="shared" si="1"/>
        <v>0</v>
      </c>
      <c r="J17" s="216"/>
      <c r="K17" s="214">
        <v>33927</v>
      </c>
      <c r="L17" s="374">
        <v>41468339271</v>
      </c>
      <c r="M17" s="232" t="s">
        <v>146</v>
      </c>
      <c r="N17" s="225">
        <v>120</v>
      </c>
      <c r="O17" s="225">
        <v>6</v>
      </c>
      <c r="P17" s="211">
        <v>4.99</v>
      </c>
      <c r="Q17" s="226">
        <v>1.75</v>
      </c>
      <c r="R17" s="254"/>
      <c r="S17" s="356">
        <f t="shared" si="0"/>
        <v>0</v>
      </c>
    </row>
    <row r="18" spans="1:19">
      <c r="A18" s="219">
        <v>33928</v>
      </c>
      <c r="B18" s="429">
        <v>41468339288</v>
      </c>
      <c r="C18" s="223" t="s">
        <v>147</v>
      </c>
      <c r="D18" s="225">
        <v>72</v>
      </c>
      <c r="E18" s="225">
        <v>6</v>
      </c>
      <c r="F18" s="211">
        <v>4.99</v>
      </c>
      <c r="G18" s="226">
        <v>1.75</v>
      </c>
      <c r="H18" s="254"/>
      <c r="I18" s="356">
        <f t="shared" si="1"/>
        <v>0</v>
      </c>
      <c r="J18" s="216"/>
      <c r="K18" s="214">
        <v>32966</v>
      </c>
      <c r="L18" s="374">
        <v>41468329660</v>
      </c>
      <c r="M18" s="220" t="s">
        <v>269</v>
      </c>
      <c r="N18" s="225">
        <v>72</v>
      </c>
      <c r="O18" s="225">
        <v>6</v>
      </c>
      <c r="P18" s="211">
        <v>4.99</v>
      </c>
      <c r="Q18" s="226">
        <v>1.75</v>
      </c>
      <c r="R18" s="254"/>
      <c r="S18" s="356">
        <f t="shared" si="0"/>
        <v>0</v>
      </c>
    </row>
    <row r="19" spans="1:19">
      <c r="A19" s="219">
        <v>33922</v>
      </c>
      <c r="B19" s="429">
        <v>41468339226</v>
      </c>
      <c r="C19" s="223" t="s">
        <v>147</v>
      </c>
      <c r="D19" s="225">
        <v>84</v>
      </c>
      <c r="E19" s="225">
        <v>6</v>
      </c>
      <c r="F19" s="211">
        <v>4.99</v>
      </c>
      <c r="G19" s="226">
        <v>1.75</v>
      </c>
      <c r="H19" s="254"/>
      <c r="I19" s="356">
        <f t="shared" si="1"/>
        <v>0</v>
      </c>
      <c r="J19" s="216"/>
      <c r="K19" s="214">
        <v>32979</v>
      </c>
      <c r="L19" s="374">
        <v>41468329791</v>
      </c>
      <c r="M19" s="220" t="s">
        <v>269</v>
      </c>
      <c r="N19" s="225">
        <v>84</v>
      </c>
      <c r="O19" s="225">
        <v>6</v>
      </c>
      <c r="P19" s="211">
        <v>4.99</v>
      </c>
      <c r="Q19" s="226">
        <v>1.75</v>
      </c>
      <c r="R19" s="254"/>
      <c r="S19" s="356">
        <f t="shared" si="0"/>
        <v>0</v>
      </c>
    </row>
    <row r="20" spans="1:19">
      <c r="A20" s="219">
        <v>33923</v>
      </c>
      <c r="B20" s="429">
        <v>41468339233</v>
      </c>
      <c r="C20" s="223" t="s">
        <v>147</v>
      </c>
      <c r="D20" s="225">
        <v>96</v>
      </c>
      <c r="E20" s="225">
        <v>6</v>
      </c>
      <c r="F20" s="211">
        <v>4.99</v>
      </c>
      <c r="G20" s="226">
        <v>1.75</v>
      </c>
      <c r="H20" s="254"/>
      <c r="I20" s="356">
        <f t="shared" si="1"/>
        <v>0</v>
      </c>
      <c r="J20" s="216"/>
      <c r="K20" s="214">
        <v>32992</v>
      </c>
      <c r="L20" s="374">
        <v>41468329920</v>
      </c>
      <c r="M20" s="220" t="s">
        <v>269</v>
      </c>
      <c r="N20" s="225">
        <v>96</v>
      </c>
      <c r="O20" s="225">
        <v>6</v>
      </c>
      <c r="P20" s="211">
        <v>4.99</v>
      </c>
      <c r="Q20" s="226">
        <v>1.75</v>
      </c>
      <c r="R20" s="254"/>
      <c r="S20" s="356">
        <f t="shared" si="0"/>
        <v>0</v>
      </c>
    </row>
    <row r="21" spans="1:19">
      <c r="A21" s="219">
        <v>33924</v>
      </c>
      <c r="B21" s="429">
        <v>41468339240</v>
      </c>
      <c r="C21" s="223" t="s">
        <v>147</v>
      </c>
      <c r="D21" s="225">
        <v>108</v>
      </c>
      <c r="E21" s="225">
        <v>6</v>
      </c>
      <c r="F21" s="211">
        <v>4.99</v>
      </c>
      <c r="G21" s="226">
        <v>1.75</v>
      </c>
      <c r="H21" s="254"/>
      <c r="I21" s="356">
        <f t="shared" si="1"/>
        <v>0</v>
      </c>
      <c r="J21" s="216"/>
      <c r="K21" s="214">
        <v>33007</v>
      </c>
      <c r="L21" s="374">
        <v>41468330070</v>
      </c>
      <c r="M21" s="220" t="s">
        <v>269</v>
      </c>
      <c r="N21" s="225">
        <v>108</v>
      </c>
      <c r="O21" s="225">
        <v>6</v>
      </c>
      <c r="P21" s="211">
        <v>4.99</v>
      </c>
      <c r="Q21" s="226">
        <v>1.75</v>
      </c>
      <c r="R21" s="254"/>
      <c r="S21" s="356">
        <f t="shared" si="0"/>
        <v>0</v>
      </c>
    </row>
    <row r="22" spans="1:19">
      <c r="A22" s="219">
        <v>33925</v>
      </c>
      <c r="B22" s="429">
        <v>41468339257</v>
      </c>
      <c r="C22" s="223" t="s">
        <v>147</v>
      </c>
      <c r="D22" s="225">
        <v>120</v>
      </c>
      <c r="E22" s="225">
        <v>6</v>
      </c>
      <c r="F22" s="211">
        <v>4.99</v>
      </c>
      <c r="G22" s="226">
        <v>1.75</v>
      </c>
      <c r="H22" s="254"/>
      <c r="I22" s="356">
        <f t="shared" si="1"/>
        <v>0</v>
      </c>
      <c r="J22" s="216"/>
      <c r="K22" s="214">
        <v>33042</v>
      </c>
      <c r="L22" s="374">
        <v>41468330421</v>
      </c>
      <c r="M22" s="220" t="s">
        <v>269</v>
      </c>
      <c r="N22" s="225">
        <v>120</v>
      </c>
      <c r="O22" s="225">
        <v>6</v>
      </c>
      <c r="P22" s="211">
        <v>4.99</v>
      </c>
      <c r="Q22" s="226">
        <v>1.75</v>
      </c>
      <c r="R22" s="254"/>
      <c r="S22" s="356">
        <f t="shared" si="0"/>
        <v>0</v>
      </c>
    </row>
    <row r="23" spans="1:19">
      <c r="A23" s="219">
        <v>32957</v>
      </c>
      <c r="B23" s="429">
        <v>41468329579</v>
      </c>
      <c r="C23" s="220" t="s">
        <v>269</v>
      </c>
      <c r="D23" s="225">
        <v>72</v>
      </c>
      <c r="E23" s="225">
        <v>6</v>
      </c>
      <c r="F23" s="211">
        <v>4.99</v>
      </c>
      <c r="G23" s="226">
        <v>1.75</v>
      </c>
      <c r="H23" s="254"/>
      <c r="I23" s="356">
        <f t="shared" si="1"/>
        <v>0</v>
      </c>
      <c r="J23" s="216"/>
      <c r="K23" s="214">
        <v>33713</v>
      </c>
      <c r="L23" s="374">
        <v>41468337130</v>
      </c>
      <c r="M23" s="223" t="s">
        <v>46</v>
      </c>
      <c r="N23" s="225">
        <v>72</v>
      </c>
      <c r="O23" s="225">
        <v>6</v>
      </c>
      <c r="P23" s="211">
        <v>4.99</v>
      </c>
      <c r="Q23" s="226">
        <v>1.75</v>
      </c>
      <c r="R23" s="254"/>
      <c r="S23" s="356">
        <f t="shared" si="0"/>
        <v>0</v>
      </c>
    </row>
    <row r="24" spans="1:19">
      <c r="A24" s="219">
        <v>32970</v>
      </c>
      <c r="B24" s="429">
        <v>41468329708</v>
      </c>
      <c r="C24" s="220" t="s">
        <v>269</v>
      </c>
      <c r="D24" s="225">
        <v>84</v>
      </c>
      <c r="E24" s="225">
        <v>6</v>
      </c>
      <c r="F24" s="211">
        <v>4.99</v>
      </c>
      <c r="G24" s="226">
        <v>1.75</v>
      </c>
      <c r="H24" s="254"/>
      <c r="I24" s="356">
        <f t="shared" si="1"/>
        <v>0</v>
      </c>
      <c r="J24" s="216"/>
      <c r="K24" s="214">
        <v>33714</v>
      </c>
      <c r="L24" s="374">
        <v>41468337147</v>
      </c>
      <c r="M24" s="223" t="s">
        <v>46</v>
      </c>
      <c r="N24" s="225">
        <v>84</v>
      </c>
      <c r="O24" s="225">
        <v>6</v>
      </c>
      <c r="P24" s="211">
        <v>4.99</v>
      </c>
      <c r="Q24" s="226">
        <v>1.75</v>
      </c>
      <c r="R24" s="254"/>
      <c r="S24" s="356">
        <f t="shared" si="0"/>
        <v>0</v>
      </c>
    </row>
    <row r="25" spans="1:19">
      <c r="A25" s="219">
        <v>32983</v>
      </c>
      <c r="B25" s="429">
        <v>41468329838</v>
      </c>
      <c r="C25" s="220" t="s">
        <v>269</v>
      </c>
      <c r="D25" s="225">
        <v>96</v>
      </c>
      <c r="E25" s="225">
        <v>6</v>
      </c>
      <c r="F25" s="211">
        <v>4.99</v>
      </c>
      <c r="G25" s="226">
        <v>1.75</v>
      </c>
      <c r="H25" s="254"/>
      <c r="I25" s="356">
        <f t="shared" si="1"/>
        <v>0</v>
      </c>
      <c r="J25" s="216"/>
      <c r="K25" s="225">
        <v>33919</v>
      </c>
      <c r="L25" s="374">
        <v>41468339196</v>
      </c>
      <c r="M25" s="223" t="s">
        <v>46</v>
      </c>
      <c r="N25" s="225">
        <v>96</v>
      </c>
      <c r="O25" s="225">
        <v>6</v>
      </c>
      <c r="P25" s="211">
        <v>4.99</v>
      </c>
      <c r="Q25" s="226">
        <v>1.75</v>
      </c>
      <c r="R25" s="254"/>
      <c r="S25" s="356">
        <f t="shared" si="0"/>
        <v>0</v>
      </c>
    </row>
    <row r="26" spans="1:19">
      <c r="A26" s="219">
        <v>32996</v>
      </c>
      <c r="B26" s="429">
        <v>41468329961</v>
      </c>
      <c r="C26" s="220" t="s">
        <v>269</v>
      </c>
      <c r="D26" s="225">
        <v>108</v>
      </c>
      <c r="E26" s="225">
        <v>6</v>
      </c>
      <c r="F26" s="211">
        <v>4.99</v>
      </c>
      <c r="G26" s="226">
        <v>1.75</v>
      </c>
      <c r="H26" s="254"/>
      <c r="I26" s="356">
        <f t="shared" si="1"/>
        <v>0</v>
      </c>
      <c r="J26" s="216"/>
      <c r="K26" s="214">
        <v>33940</v>
      </c>
      <c r="L26" s="374">
        <v>41468339400</v>
      </c>
      <c r="M26" s="223" t="s">
        <v>46</v>
      </c>
      <c r="N26" s="225">
        <v>108</v>
      </c>
      <c r="O26" s="225">
        <v>6</v>
      </c>
      <c r="P26" s="211">
        <v>4.99</v>
      </c>
      <c r="Q26" s="226">
        <v>1.75</v>
      </c>
      <c r="R26" s="254"/>
      <c r="S26" s="356">
        <f t="shared" si="0"/>
        <v>0</v>
      </c>
    </row>
    <row r="27" spans="1:19">
      <c r="A27" s="219">
        <v>33016</v>
      </c>
      <c r="B27" s="429">
        <v>41468330162</v>
      </c>
      <c r="C27" s="220" t="s">
        <v>269</v>
      </c>
      <c r="D27" s="225">
        <v>120</v>
      </c>
      <c r="E27" s="225">
        <v>6</v>
      </c>
      <c r="F27" s="211">
        <v>4.99</v>
      </c>
      <c r="G27" s="226">
        <v>1.75</v>
      </c>
      <c r="H27" s="254"/>
      <c r="I27" s="356">
        <f t="shared" si="1"/>
        <v>0</v>
      </c>
      <c r="J27" s="216"/>
      <c r="K27" s="214">
        <v>33717</v>
      </c>
      <c r="L27" s="374">
        <v>41468337178</v>
      </c>
      <c r="M27" s="223" t="s">
        <v>46</v>
      </c>
      <c r="N27" s="225">
        <v>120</v>
      </c>
      <c r="O27" s="225">
        <v>6</v>
      </c>
      <c r="P27" s="211">
        <v>4.99</v>
      </c>
      <c r="Q27" s="226">
        <v>1.75</v>
      </c>
      <c r="R27" s="254"/>
      <c r="S27" s="356">
        <f t="shared" si="0"/>
        <v>0</v>
      </c>
    </row>
    <row r="28" spans="1:19">
      <c r="A28" s="219">
        <v>32964</v>
      </c>
      <c r="B28" s="429">
        <v>41468329647</v>
      </c>
      <c r="C28" s="223" t="s">
        <v>47</v>
      </c>
      <c r="D28" s="225">
        <v>72</v>
      </c>
      <c r="E28" s="225">
        <v>6</v>
      </c>
      <c r="F28" s="211">
        <v>4.99</v>
      </c>
      <c r="G28" s="226">
        <v>1.75</v>
      </c>
      <c r="H28" s="254"/>
      <c r="I28" s="356">
        <f t="shared" si="1"/>
        <v>0</v>
      </c>
      <c r="J28" s="216"/>
      <c r="K28" s="214">
        <v>33718</v>
      </c>
      <c r="L28" s="374">
        <v>41468337185</v>
      </c>
      <c r="M28" s="223" t="s">
        <v>47</v>
      </c>
      <c r="N28" s="225">
        <v>72</v>
      </c>
      <c r="O28" s="225">
        <v>6</v>
      </c>
      <c r="P28" s="211">
        <v>4.99</v>
      </c>
      <c r="Q28" s="226">
        <v>1.75</v>
      </c>
      <c r="R28" s="254"/>
      <c r="S28" s="356">
        <f t="shared" si="0"/>
        <v>0</v>
      </c>
    </row>
    <row r="29" spans="1:19" ht="12" customHeight="1">
      <c r="A29" s="219">
        <v>32977</v>
      </c>
      <c r="B29" s="429">
        <v>41468329777</v>
      </c>
      <c r="C29" s="223" t="s">
        <v>47</v>
      </c>
      <c r="D29" s="225">
        <v>84</v>
      </c>
      <c r="E29" s="225">
        <v>6</v>
      </c>
      <c r="F29" s="211">
        <v>4.99</v>
      </c>
      <c r="G29" s="226">
        <v>1.75</v>
      </c>
      <c r="H29" s="254"/>
      <c r="I29" s="356">
        <f t="shared" si="1"/>
        <v>0</v>
      </c>
      <c r="J29" s="216"/>
      <c r="K29" s="214">
        <v>33719</v>
      </c>
      <c r="L29" s="374">
        <v>41468337192</v>
      </c>
      <c r="M29" s="223" t="s">
        <v>47</v>
      </c>
      <c r="N29" s="225">
        <v>84</v>
      </c>
      <c r="O29" s="225">
        <v>6</v>
      </c>
      <c r="P29" s="211">
        <v>4.99</v>
      </c>
      <c r="Q29" s="226">
        <v>1.75</v>
      </c>
      <c r="R29" s="254"/>
      <c r="S29" s="356">
        <f t="shared" si="0"/>
        <v>0</v>
      </c>
    </row>
    <row r="30" spans="1:19">
      <c r="A30" s="219">
        <v>32990</v>
      </c>
      <c r="B30" s="429">
        <v>41468329906</v>
      </c>
      <c r="C30" s="223" t="s">
        <v>47</v>
      </c>
      <c r="D30" s="225">
        <v>96</v>
      </c>
      <c r="E30" s="225">
        <v>6</v>
      </c>
      <c r="F30" s="211">
        <v>4.99</v>
      </c>
      <c r="G30" s="226">
        <v>1.75</v>
      </c>
      <c r="H30" s="254"/>
      <c r="I30" s="356">
        <f t="shared" si="1"/>
        <v>0</v>
      </c>
      <c r="J30" s="216"/>
      <c r="K30" s="214">
        <v>33908</v>
      </c>
      <c r="L30" s="374">
        <v>41468339080</v>
      </c>
      <c r="M30" s="223" t="s">
        <v>47</v>
      </c>
      <c r="N30" s="225">
        <v>96</v>
      </c>
      <c r="O30" s="225">
        <v>6</v>
      </c>
      <c r="P30" s="211">
        <v>4.99</v>
      </c>
      <c r="Q30" s="226">
        <v>1.75</v>
      </c>
      <c r="R30" s="254"/>
      <c r="S30" s="356">
        <f t="shared" si="0"/>
        <v>0</v>
      </c>
    </row>
    <row r="31" spans="1:19">
      <c r="A31" s="219">
        <v>33005</v>
      </c>
      <c r="B31" s="429">
        <v>41468330056</v>
      </c>
      <c r="C31" s="223" t="s">
        <v>47</v>
      </c>
      <c r="D31" s="225">
        <v>108</v>
      </c>
      <c r="E31" s="225">
        <v>6</v>
      </c>
      <c r="F31" s="211">
        <v>4.99</v>
      </c>
      <c r="G31" s="226">
        <v>1.75</v>
      </c>
      <c r="H31" s="254"/>
      <c r="I31" s="356">
        <f t="shared" si="1"/>
        <v>0</v>
      </c>
      <c r="J31" s="216"/>
      <c r="K31" s="214">
        <v>33911</v>
      </c>
      <c r="L31" s="374">
        <v>41468339110</v>
      </c>
      <c r="M31" s="223" t="s">
        <v>47</v>
      </c>
      <c r="N31" s="225">
        <v>108</v>
      </c>
      <c r="O31" s="225">
        <v>6</v>
      </c>
      <c r="P31" s="211">
        <v>4.99</v>
      </c>
      <c r="Q31" s="226">
        <v>1.75</v>
      </c>
      <c r="R31" s="254"/>
      <c r="S31" s="356">
        <f t="shared" si="0"/>
        <v>0</v>
      </c>
    </row>
    <row r="32" spans="1:19">
      <c r="A32" s="219">
        <v>33039</v>
      </c>
      <c r="B32" s="429">
        <v>41468330391</v>
      </c>
      <c r="C32" s="223" t="s">
        <v>47</v>
      </c>
      <c r="D32" s="225">
        <v>120</v>
      </c>
      <c r="E32" s="225">
        <v>6</v>
      </c>
      <c r="F32" s="211">
        <v>4.99</v>
      </c>
      <c r="G32" s="226">
        <v>1.75</v>
      </c>
      <c r="H32" s="254"/>
      <c r="I32" s="356">
        <f t="shared" si="1"/>
        <v>0</v>
      </c>
      <c r="J32" s="216"/>
      <c r="K32" s="214">
        <v>33720</v>
      </c>
      <c r="L32" s="374">
        <v>41468337208</v>
      </c>
      <c r="M32" s="223" t="s">
        <v>47</v>
      </c>
      <c r="N32" s="225">
        <v>120</v>
      </c>
      <c r="O32" s="225">
        <v>6</v>
      </c>
      <c r="P32" s="211">
        <v>4.99</v>
      </c>
      <c r="Q32" s="226">
        <v>1.75</v>
      </c>
      <c r="R32" s="254"/>
      <c r="S32" s="356">
        <f t="shared" si="0"/>
        <v>0</v>
      </c>
    </row>
    <row r="33" spans="1:19">
      <c r="A33" s="1708" t="s">
        <v>163</v>
      </c>
      <c r="B33" s="1709"/>
      <c r="C33" s="1709"/>
      <c r="D33" s="1709"/>
      <c r="E33" s="1709"/>
      <c r="F33" s="1709"/>
      <c r="G33" s="1709"/>
      <c r="H33" s="1709"/>
      <c r="I33" s="1777"/>
      <c r="J33" s="278"/>
      <c r="K33" s="1778" t="s">
        <v>300</v>
      </c>
      <c r="L33" s="1779"/>
      <c r="M33" s="1779"/>
      <c r="N33" s="1779"/>
      <c r="O33" s="1779"/>
      <c r="P33" s="1779"/>
      <c r="Q33" s="1780"/>
      <c r="R33" s="1780"/>
      <c r="S33" s="1781"/>
    </row>
    <row r="34" spans="1:19">
      <c r="A34" s="219">
        <v>32913</v>
      </c>
      <c r="B34" s="429">
        <v>41468329135</v>
      </c>
      <c r="C34" s="232" t="s">
        <v>18</v>
      </c>
      <c r="D34" s="225">
        <v>72</v>
      </c>
      <c r="E34" s="225">
        <v>6</v>
      </c>
      <c r="F34" s="211">
        <v>3.99</v>
      </c>
      <c r="G34" s="215">
        <v>1.5</v>
      </c>
      <c r="H34" s="254"/>
      <c r="I34" s="356">
        <f t="shared" ref="I34:I45" si="2">H34*G34</f>
        <v>0</v>
      </c>
      <c r="J34" s="216"/>
      <c r="K34" s="430" t="s">
        <v>12</v>
      </c>
      <c r="L34" s="430"/>
      <c r="M34" s="430" t="s">
        <v>227</v>
      </c>
      <c r="N34" s="430" t="s">
        <v>229</v>
      </c>
      <c r="O34" s="430"/>
      <c r="P34" s="431"/>
      <c r="Q34" s="432"/>
      <c r="R34" s="433"/>
      <c r="S34" s="434"/>
    </row>
    <row r="35" spans="1:19">
      <c r="A35" s="219">
        <v>32936</v>
      </c>
      <c r="B35" s="429">
        <v>41468329364</v>
      </c>
      <c r="C35" s="232" t="s">
        <v>18</v>
      </c>
      <c r="D35" s="225">
        <v>84</v>
      </c>
      <c r="E35" s="225">
        <v>6</v>
      </c>
      <c r="F35" s="211">
        <v>3.99</v>
      </c>
      <c r="G35" s="218">
        <v>1.5</v>
      </c>
      <c r="H35" s="254"/>
      <c r="I35" s="356">
        <f t="shared" si="2"/>
        <v>0</v>
      </c>
      <c r="J35" s="216"/>
      <c r="K35" s="430" t="s">
        <v>48</v>
      </c>
      <c r="L35" s="430"/>
      <c r="M35" s="430" t="s">
        <v>28</v>
      </c>
      <c r="N35" s="435" t="s">
        <v>230</v>
      </c>
      <c r="O35" s="435"/>
      <c r="P35" s="435"/>
      <c r="Q35" s="432"/>
      <c r="R35" s="433"/>
      <c r="S35" s="434"/>
    </row>
    <row r="36" spans="1:19">
      <c r="A36" s="219">
        <v>33921</v>
      </c>
      <c r="B36" s="429">
        <v>41468339219</v>
      </c>
      <c r="C36" s="232" t="s">
        <v>18</v>
      </c>
      <c r="D36" s="225">
        <v>96</v>
      </c>
      <c r="E36" s="225">
        <v>6</v>
      </c>
      <c r="F36" s="211">
        <v>3.99</v>
      </c>
      <c r="G36" s="218">
        <v>1.5</v>
      </c>
      <c r="H36" s="254"/>
      <c r="I36" s="356">
        <f t="shared" si="2"/>
        <v>0</v>
      </c>
      <c r="J36" s="216"/>
      <c r="K36" s="430" t="s">
        <v>10</v>
      </c>
      <c r="L36" s="430"/>
      <c r="M36" s="431" t="s">
        <v>8</v>
      </c>
      <c r="N36" s="431" t="s">
        <v>22</v>
      </c>
      <c r="O36" s="436"/>
      <c r="P36" s="437"/>
      <c r="Q36" s="432"/>
      <c r="R36" s="433"/>
      <c r="S36" s="434"/>
    </row>
    <row r="37" spans="1:19">
      <c r="A37" s="219">
        <v>32920</v>
      </c>
      <c r="B37" s="429">
        <v>41468329202</v>
      </c>
      <c r="C37" s="232" t="s">
        <v>18</v>
      </c>
      <c r="D37" s="225">
        <v>108</v>
      </c>
      <c r="E37" s="225">
        <v>6</v>
      </c>
      <c r="F37" s="211">
        <v>3.99</v>
      </c>
      <c r="G37" s="218">
        <v>1.5</v>
      </c>
      <c r="H37" s="254"/>
      <c r="I37" s="356">
        <f t="shared" si="2"/>
        <v>0</v>
      </c>
      <c r="J37" s="216"/>
      <c r="K37" s="430" t="s">
        <v>23</v>
      </c>
      <c r="L37" s="431"/>
      <c r="M37" s="431" t="s">
        <v>25</v>
      </c>
      <c r="N37" s="438" t="s">
        <v>226</v>
      </c>
      <c r="O37" s="439"/>
      <c r="P37" s="440"/>
      <c r="Q37" s="432"/>
      <c r="R37" s="433"/>
      <c r="S37" s="434"/>
    </row>
    <row r="38" spans="1:19">
      <c r="A38" s="219">
        <v>33727</v>
      </c>
      <c r="B38" s="429">
        <v>41468337277</v>
      </c>
      <c r="C38" s="232" t="s">
        <v>16</v>
      </c>
      <c r="D38" s="225">
        <v>72</v>
      </c>
      <c r="E38" s="225">
        <v>6</v>
      </c>
      <c r="F38" s="211">
        <v>3.99</v>
      </c>
      <c r="G38" s="218">
        <v>1.5</v>
      </c>
      <c r="H38" s="254"/>
      <c r="I38" s="356">
        <f t="shared" si="2"/>
        <v>0</v>
      </c>
      <c r="J38" s="216"/>
      <c r="K38" s="435" t="s">
        <v>13</v>
      </c>
      <c r="L38" s="435"/>
      <c r="M38" s="438" t="s">
        <v>228</v>
      </c>
      <c r="N38" s="431" t="s">
        <v>31</v>
      </c>
      <c r="O38" s="436"/>
      <c r="P38" s="437"/>
      <c r="Q38" s="432"/>
      <c r="R38" s="433"/>
      <c r="S38" s="434"/>
    </row>
    <row r="39" spans="1:19">
      <c r="A39" s="219">
        <v>33764</v>
      </c>
      <c r="B39" s="429">
        <v>41468337642</v>
      </c>
      <c r="C39" s="232" t="s">
        <v>16</v>
      </c>
      <c r="D39" s="225">
        <v>84</v>
      </c>
      <c r="E39" s="225">
        <v>6</v>
      </c>
      <c r="F39" s="211">
        <v>3.99</v>
      </c>
      <c r="G39" s="218">
        <v>1.5</v>
      </c>
      <c r="H39" s="254"/>
      <c r="I39" s="356">
        <f t="shared" si="2"/>
        <v>0</v>
      </c>
      <c r="J39" s="441"/>
      <c r="K39" s="1782" t="s">
        <v>148</v>
      </c>
      <c r="L39" s="1709"/>
      <c r="M39" s="1709"/>
      <c r="N39" s="1783"/>
      <c r="O39" s="1783"/>
      <c r="P39" s="1783"/>
      <c r="Q39" s="1709"/>
      <c r="R39" s="1709"/>
      <c r="S39" s="1777"/>
    </row>
    <row r="40" spans="1:19">
      <c r="A40" s="219">
        <v>33920</v>
      </c>
      <c r="B40" s="429">
        <v>41468339202</v>
      </c>
      <c r="C40" s="232" t="s">
        <v>16</v>
      </c>
      <c r="D40" s="225">
        <v>96</v>
      </c>
      <c r="E40" s="225">
        <v>6</v>
      </c>
      <c r="F40" s="211">
        <v>3.99</v>
      </c>
      <c r="G40" s="218">
        <v>1.5</v>
      </c>
      <c r="H40" s="254"/>
      <c r="I40" s="356">
        <f t="shared" si="2"/>
        <v>0</v>
      </c>
      <c r="J40" s="216"/>
      <c r="K40" s="388">
        <v>33732</v>
      </c>
      <c r="L40" s="442">
        <v>41468337321</v>
      </c>
      <c r="M40" s="237" t="s">
        <v>16</v>
      </c>
      <c r="N40" s="238">
        <v>84</v>
      </c>
      <c r="O40" s="238">
        <v>6</v>
      </c>
      <c r="P40" s="385">
        <v>4.99</v>
      </c>
      <c r="Q40" s="421">
        <v>1.75</v>
      </c>
      <c r="R40" s="257"/>
      <c r="S40" s="356">
        <f>R40*Q40</f>
        <v>0</v>
      </c>
    </row>
    <row r="41" spans="1:19">
      <c r="A41" s="219">
        <v>33820</v>
      </c>
      <c r="B41" s="429">
        <v>41468338205</v>
      </c>
      <c r="C41" s="232" t="s">
        <v>16</v>
      </c>
      <c r="D41" s="225">
        <v>108</v>
      </c>
      <c r="E41" s="225">
        <v>6</v>
      </c>
      <c r="F41" s="211">
        <v>3.99</v>
      </c>
      <c r="G41" s="218">
        <v>1.5</v>
      </c>
      <c r="H41" s="254"/>
      <c r="I41" s="356">
        <f t="shared" si="2"/>
        <v>0</v>
      </c>
      <c r="J41" s="216"/>
      <c r="K41" s="214">
        <v>34050</v>
      </c>
      <c r="L41" s="429">
        <v>41468340505</v>
      </c>
      <c r="M41" s="232" t="s">
        <v>16</v>
      </c>
      <c r="N41" s="225">
        <v>96</v>
      </c>
      <c r="O41" s="225">
        <v>6</v>
      </c>
      <c r="P41" s="211">
        <v>4.99</v>
      </c>
      <c r="Q41" s="215">
        <v>1.75</v>
      </c>
      <c r="R41" s="254"/>
      <c r="S41" s="356">
        <f>R41*Q41</f>
        <v>0</v>
      </c>
    </row>
    <row r="42" spans="1:19">
      <c r="A42" s="219">
        <v>32919</v>
      </c>
      <c r="B42" s="429">
        <v>41468329197</v>
      </c>
      <c r="C42" s="224" t="s">
        <v>36</v>
      </c>
      <c r="D42" s="225">
        <v>72</v>
      </c>
      <c r="E42" s="225">
        <v>6</v>
      </c>
      <c r="F42" s="211">
        <v>3.99</v>
      </c>
      <c r="G42" s="218">
        <v>1.5</v>
      </c>
      <c r="H42" s="254"/>
      <c r="I42" s="356">
        <f t="shared" si="2"/>
        <v>0</v>
      </c>
      <c r="J42" s="216"/>
      <c r="K42" s="214">
        <v>34051</v>
      </c>
      <c r="L42" s="429">
        <v>41468340512</v>
      </c>
      <c r="M42" s="232" t="s">
        <v>16</v>
      </c>
      <c r="N42" s="225">
        <v>108</v>
      </c>
      <c r="O42" s="225">
        <v>6</v>
      </c>
      <c r="P42" s="211">
        <v>4.99</v>
      </c>
      <c r="Q42" s="218">
        <v>1.75</v>
      </c>
      <c r="R42" s="254"/>
      <c r="S42" s="356">
        <f>R42*Q42</f>
        <v>0</v>
      </c>
    </row>
    <row r="43" spans="1:19">
      <c r="A43" s="219">
        <v>32931</v>
      </c>
      <c r="B43" s="429">
        <v>41468329319</v>
      </c>
      <c r="C43" s="224" t="s">
        <v>36</v>
      </c>
      <c r="D43" s="225">
        <v>84</v>
      </c>
      <c r="E43" s="225">
        <v>6</v>
      </c>
      <c r="F43" s="211">
        <v>3.99</v>
      </c>
      <c r="G43" s="218">
        <v>1.5</v>
      </c>
      <c r="H43" s="254"/>
      <c r="I43" s="356">
        <f t="shared" si="2"/>
        <v>0</v>
      </c>
      <c r="J43" s="216"/>
      <c r="K43" s="266">
        <v>33929</v>
      </c>
      <c r="L43" s="443">
        <v>41468339295</v>
      </c>
      <c r="M43" s="248" t="s">
        <v>16</v>
      </c>
      <c r="N43" s="247">
        <v>120</v>
      </c>
      <c r="O43" s="247">
        <v>6</v>
      </c>
      <c r="P43" s="341">
        <v>4.99</v>
      </c>
      <c r="Q43" s="359">
        <v>1.75</v>
      </c>
      <c r="R43" s="4"/>
      <c r="S43" s="356">
        <f>R43*Q43</f>
        <v>0</v>
      </c>
    </row>
    <row r="44" spans="1:19" ht="13" thickBot="1">
      <c r="A44" s="219">
        <v>32914</v>
      </c>
      <c r="B44" s="429">
        <v>41468329142</v>
      </c>
      <c r="C44" s="224" t="s">
        <v>36</v>
      </c>
      <c r="D44" s="225">
        <v>96</v>
      </c>
      <c r="E44" s="225">
        <v>6</v>
      </c>
      <c r="F44" s="211">
        <v>3.99</v>
      </c>
      <c r="G44" s="218">
        <v>1.5</v>
      </c>
      <c r="H44" s="254"/>
      <c r="I44" s="356">
        <f t="shared" si="2"/>
        <v>0</v>
      </c>
      <c r="J44" s="441"/>
      <c r="K44" s="266"/>
      <c r="L44" s="443"/>
      <c r="M44" s="248"/>
      <c r="N44" s="247"/>
      <c r="O44" s="247"/>
      <c r="P44" s="341"/>
      <c r="Q44" s="359"/>
      <c r="R44" s="4"/>
      <c r="S44" s="356">
        <f>R44*Q44</f>
        <v>0</v>
      </c>
    </row>
    <row r="45" spans="1:19" ht="13" thickBot="1">
      <c r="A45" s="375">
        <v>32937</v>
      </c>
      <c r="B45" s="444">
        <v>41468329371</v>
      </c>
      <c r="C45" s="285" t="s">
        <v>36</v>
      </c>
      <c r="D45" s="283">
        <v>108</v>
      </c>
      <c r="E45" s="283">
        <v>6</v>
      </c>
      <c r="F45" s="376">
        <v>3.99</v>
      </c>
      <c r="G45" s="445">
        <v>1.5</v>
      </c>
      <c r="H45" s="258"/>
      <c r="I45" s="356">
        <f t="shared" si="2"/>
        <v>0</v>
      </c>
      <c r="J45" s="446"/>
      <c r="K45" s="1766"/>
      <c r="L45" s="1767"/>
      <c r="M45" s="1768"/>
      <c r="N45" s="1765" t="s">
        <v>399</v>
      </c>
      <c r="O45" s="1765"/>
      <c r="P45" s="1765"/>
      <c r="Q45" s="1765"/>
      <c r="R45" s="447">
        <f>SUM(R40:R44,R8:R32,H8:H32,H34:H45)</f>
        <v>0</v>
      </c>
      <c r="S45" s="405">
        <f>SUM(S40:S44,S8:S32,I8:I32,I34:I45)</f>
        <v>0</v>
      </c>
    </row>
    <row r="46" spans="1:19" ht="13" thickBot="1">
      <c r="A46" s="1762" t="s">
        <v>400</v>
      </c>
      <c r="B46" s="1763"/>
      <c r="C46" s="1763"/>
      <c r="D46" s="1763"/>
      <c r="E46" s="1763"/>
      <c r="F46" s="1763"/>
      <c r="G46" s="1763"/>
      <c r="H46" s="1763"/>
      <c r="I46" s="1763"/>
      <c r="J46" s="1763"/>
      <c r="K46" s="1763"/>
      <c r="L46" s="1763"/>
      <c r="M46" s="1763"/>
      <c r="N46" s="1763"/>
      <c r="O46" s="1763"/>
      <c r="P46" s="1763"/>
      <c r="Q46" s="1763"/>
      <c r="R46" s="1763"/>
      <c r="S46" s="1764"/>
    </row>
    <row r="47" spans="1:19">
      <c r="S47" s="708">
        <v>18</v>
      </c>
    </row>
  </sheetData>
  <sheetProtection password="CCB1" sheet="1" objects="1" scenarios="1"/>
  <mergeCells count="13">
    <mergeCell ref="A46:S46"/>
    <mergeCell ref="N45:Q45"/>
    <mergeCell ref="K45:M45"/>
    <mergeCell ref="M2:Q2"/>
    <mergeCell ref="A4:S4"/>
    <mergeCell ref="A3:S3"/>
    <mergeCell ref="A5:S5"/>
    <mergeCell ref="F2:L2"/>
    <mergeCell ref="A33:I33"/>
    <mergeCell ref="K33:S33"/>
    <mergeCell ref="K39:S39"/>
    <mergeCell ref="K6:S6"/>
    <mergeCell ref="A6:I6"/>
  </mergeCells>
  <phoneticPr fontId="11" type="noConversion"/>
  <printOptions horizontalCentered="1"/>
  <pageMargins left="0.23" right="0.26" top="0.98" bottom="0.49" header="0.12" footer="0.49"/>
  <pageSetup scale="79" orientation="portrait" horizontalDpi="4294967294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1"/>
    <pageSetUpPr fitToPage="1"/>
  </sheetPr>
  <dimension ref="A1:L108"/>
  <sheetViews>
    <sheetView workbookViewId="0">
      <selection activeCell="H48" sqref="H48"/>
    </sheetView>
  </sheetViews>
  <sheetFormatPr baseColWidth="10" defaultColWidth="8.83203125" defaultRowHeight="12" x14ac:dyDescent="0"/>
  <cols>
    <col min="1" max="1" width="5.83203125" style="5" customWidth="1"/>
    <col min="2" max="2" width="12" style="5" customWidth="1"/>
    <col min="3" max="3" width="4" style="115" customWidth="1"/>
    <col min="4" max="4" width="8.83203125" style="5"/>
    <col min="5" max="5" width="17.5" style="5" customWidth="1"/>
    <col min="6" max="6" width="7.33203125" style="5" customWidth="1"/>
    <col min="7" max="7" width="6.6640625" style="5" customWidth="1"/>
    <col min="8" max="8" width="5.6640625" style="5" customWidth="1"/>
    <col min="9" max="9" width="11.5" style="114" customWidth="1"/>
    <col min="10" max="11" width="8.83203125" style="5"/>
    <col min="12" max="12" width="5.5" style="5" customWidth="1"/>
    <col min="13" max="16384" width="8.83203125" style="5"/>
  </cols>
  <sheetData>
    <row r="1" spans="1:12">
      <c r="C1" s="751"/>
    </row>
    <row r="2" spans="1:12">
      <c r="C2" s="751"/>
    </row>
    <row r="3" spans="1:12">
      <c r="C3" s="751"/>
    </row>
    <row r="4" spans="1:12">
      <c r="C4" s="751"/>
    </row>
    <row r="5" spans="1:12">
      <c r="C5" s="751"/>
    </row>
    <row r="6" spans="1:12" ht="13" thickBot="1">
      <c r="C6" s="751"/>
    </row>
    <row r="7" spans="1:12" s="22" customFormat="1" ht="21">
      <c r="A7" s="1428" t="s">
        <v>169</v>
      </c>
      <c r="B7" s="1429"/>
      <c r="C7" s="1429"/>
      <c r="D7" s="1429"/>
      <c r="E7" s="1429"/>
      <c r="F7" s="1429"/>
      <c r="G7" s="1429"/>
      <c r="H7" s="1429"/>
      <c r="I7" s="1430"/>
      <c r="J7" s="866"/>
      <c r="K7" s="867"/>
      <c r="L7" s="868"/>
    </row>
    <row r="8" spans="1:12" ht="18" customHeight="1">
      <c r="A8" s="1431" t="s">
        <v>331</v>
      </c>
      <c r="B8" s="1432"/>
      <c r="C8" s="1432"/>
      <c r="D8" s="1432"/>
      <c r="E8" s="1432"/>
      <c r="F8" s="1432"/>
      <c r="G8" s="1432"/>
      <c r="H8" s="1432"/>
      <c r="I8" s="1433"/>
      <c r="J8" s="109"/>
      <c r="K8" s="751"/>
      <c r="L8" s="9"/>
    </row>
    <row r="9" spans="1:12" ht="9" customHeight="1">
      <c r="A9" s="23"/>
      <c r="B9" s="24"/>
      <c r="C9" s="25"/>
      <c r="D9" s="26"/>
      <c r="E9" s="27"/>
      <c r="F9" s="28"/>
      <c r="G9" s="29" t="s">
        <v>1</v>
      </c>
      <c r="H9" s="28" t="s">
        <v>335</v>
      </c>
      <c r="I9" s="30"/>
      <c r="J9" s="109"/>
      <c r="K9" s="751"/>
      <c r="L9" s="9"/>
    </row>
    <row r="10" spans="1:12">
      <c r="A10" s="31" t="s">
        <v>4</v>
      </c>
      <c r="B10" s="32" t="s">
        <v>307</v>
      </c>
      <c r="C10" s="33" t="s">
        <v>3</v>
      </c>
      <c r="D10" s="34"/>
      <c r="E10" s="35"/>
      <c r="F10" s="36" t="s">
        <v>306</v>
      </c>
      <c r="G10" s="37" t="s">
        <v>2</v>
      </c>
      <c r="H10" s="36" t="s">
        <v>455</v>
      </c>
      <c r="I10" s="38" t="s">
        <v>337</v>
      </c>
      <c r="J10" s="109"/>
      <c r="K10" s="751"/>
      <c r="L10" s="9"/>
    </row>
    <row r="11" spans="1:12">
      <c r="A11" s="39">
        <v>3102</v>
      </c>
      <c r="B11" s="40">
        <v>41468031021</v>
      </c>
      <c r="C11" s="41" t="s">
        <v>170</v>
      </c>
      <c r="D11" s="42" t="s">
        <v>189</v>
      </c>
      <c r="E11" s="43"/>
      <c r="F11" s="44">
        <v>23</v>
      </c>
      <c r="G11" s="45">
        <v>9.5</v>
      </c>
      <c r="H11" s="452"/>
      <c r="I11" s="46">
        <f>H11*G11</f>
        <v>0</v>
      </c>
      <c r="J11" s="109"/>
      <c r="K11" s="751"/>
      <c r="L11" s="9"/>
    </row>
    <row r="12" spans="1:12">
      <c r="A12" s="39">
        <v>3104</v>
      </c>
      <c r="B12" s="47">
        <v>41468031045</v>
      </c>
      <c r="C12" s="41" t="s">
        <v>172</v>
      </c>
      <c r="D12" s="829" t="s">
        <v>190</v>
      </c>
      <c r="E12" s="48"/>
      <c r="F12" s="49">
        <v>23</v>
      </c>
      <c r="G12" s="45">
        <v>9.5</v>
      </c>
      <c r="H12" s="453"/>
      <c r="I12" s="46">
        <f>H12*G12</f>
        <v>0</v>
      </c>
      <c r="J12" s="109"/>
      <c r="K12" s="751"/>
      <c r="L12" s="9"/>
    </row>
    <row r="13" spans="1:12">
      <c r="A13" s="39">
        <v>3106</v>
      </c>
      <c r="B13" s="47">
        <v>41468031069</v>
      </c>
      <c r="C13" s="41" t="s">
        <v>174</v>
      </c>
      <c r="D13" s="829" t="s">
        <v>191</v>
      </c>
      <c r="E13" s="48"/>
      <c r="F13" s="49">
        <v>23</v>
      </c>
      <c r="G13" s="45">
        <v>9.5</v>
      </c>
      <c r="H13" s="453"/>
      <c r="I13" s="46">
        <f>H13*G13</f>
        <v>0</v>
      </c>
      <c r="J13" s="954" t="s">
        <v>553</v>
      </c>
      <c r="K13" s="751"/>
      <c r="L13" s="9"/>
    </row>
    <row r="14" spans="1:12" ht="14">
      <c r="A14" s="39">
        <v>3108</v>
      </c>
      <c r="B14" s="47">
        <v>41468031083</v>
      </c>
      <c r="C14" s="41" t="s">
        <v>176</v>
      </c>
      <c r="D14" s="50" t="s">
        <v>192</v>
      </c>
      <c r="E14" s="51"/>
      <c r="F14" s="49">
        <v>23</v>
      </c>
      <c r="G14" s="45">
        <v>9.5</v>
      </c>
      <c r="H14" s="453"/>
      <c r="I14" s="46">
        <f>H14*G14</f>
        <v>0</v>
      </c>
      <c r="J14" s="869" t="s">
        <v>554</v>
      </c>
      <c r="K14" s="751"/>
      <c r="L14" s="9"/>
    </row>
    <row r="15" spans="1:12">
      <c r="A15" s="52">
        <v>3110</v>
      </c>
      <c r="B15" s="47">
        <v>41468031106</v>
      </c>
      <c r="C15" s="53" t="s">
        <v>178</v>
      </c>
      <c r="D15" s="54" t="s">
        <v>193</v>
      </c>
      <c r="E15" s="50"/>
      <c r="F15" s="49">
        <v>23</v>
      </c>
      <c r="G15" s="55">
        <v>9.5</v>
      </c>
      <c r="H15" s="453"/>
      <c r="I15" s="46">
        <f>H15*G15</f>
        <v>0</v>
      </c>
      <c r="J15" s="109"/>
      <c r="K15" s="751"/>
      <c r="L15" s="9"/>
    </row>
    <row r="16" spans="1:12" ht="15">
      <c r="A16" s="1434" t="s">
        <v>332</v>
      </c>
      <c r="B16" s="1435"/>
      <c r="C16" s="1435"/>
      <c r="D16" s="1435"/>
      <c r="E16" s="1435"/>
      <c r="F16" s="1435"/>
      <c r="G16" s="1435"/>
      <c r="H16" s="1435"/>
      <c r="I16" s="1436"/>
      <c r="J16" s="109"/>
      <c r="K16" s="751"/>
      <c r="L16" s="9"/>
    </row>
    <row r="17" spans="1:12" ht="9" customHeight="1">
      <c r="A17" s="56"/>
      <c r="B17" s="24"/>
      <c r="C17" s="57"/>
      <c r="D17" s="26"/>
      <c r="E17" s="58"/>
      <c r="F17" s="28"/>
      <c r="G17" s="29" t="s">
        <v>1</v>
      </c>
      <c r="H17" s="28" t="s">
        <v>335</v>
      </c>
      <c r="I17" s="30"/>
      <c r="J17" s="109"/>
      <c r="K17" s="751"/>
      <c r="L17" s="9"/>
    </row>
    <row r="18" spans="1:12" ht="9" customHeight="1">
      <c r="A18" s="59" t="s">
        <v>4</v>
      </c>
      <c r="B18" s="32" t="s">
        <v>307</v>
      </c>
      <c r="C18" s="60" t="s">
        <v>3</v>
      </c>
      <c r="D18" s="33"/>
      <c r="E18" s="61"/>
      <c r="F18" s="36" t="s">
        <v>306</v>
      </c>
      <c r="G18" s="37" t="s">
        <v>2</v>
      </c>
      <c r="H18" s="36" t="s">
        <v>455</v>
      </c>
      <c r="I18" s="38" t="s">
        <v>337</v>
      </c>
      <c r="J18" s="109"/>
      <c r="K18" s="751"/>
      <c r="L18" s="9"/>
    </row>
    <row r="19" spans="1:12">
      <c r="A19" s="62">
        <v>3123</v>
      </c>
      <c r="B19" s="47">
        <v>41468031236</v>
      </c>
      <c r="C19" s="63" t="s">
        <v>215</v>
      </c>
      <c r="D19" s="64"/>
      <c r="E19" s="65"/>
      <c r="F19" s="66">
        <v>12</v>
      </c>
      <c r="G19" s="67">
        <v>4.5</v>
      </c>
      <c r="H19" s="453"/>
      <c r="I19" s="46">
        <f t="shared" ref="I19:I29" si="0">H19*G19</f>
        <v>0</v>
      </c>
      <c r="J19" s="109"/>
      <c r="K19" s="751"/>
      <c r="L19" s="9"/>
    </row>
    <row r="20" spans="1:12">
      <c r="A20" s="62">
        <v>3124</v>
      </c>
      <c r="B20" s="47">
        <v>41468031243</v>
      </c>
      <c r="C20" s="827" t="s">
        <v>217</v>
      </c>
      <c r="D20" s="64"/>
      <c r="E20" s="65"/>
      <c r="F20" s="66">
        <v>12</v>
      </c>
      <c r="G20" s="67">
        <v>4.5</v>
      </c>
      <c r="H20" s="453"/>
      <c r="I20" s="46">
        <f t="shared" si="0"/>
        <v>0</v>
      </c>
      <c r="J20" s="109"/>
      <c r="K20" s="751"/>
      <c r="L20" s="9"/>
    </row>
    <row r="21" spans="1:12">
      <c r="A21" s="62">
        <v>3125</v>
      </c>
      <c r="B21" s="47">
        <v>41468031250</v>
      </c>
      <c r="C21" s="827" t="s">
        <v>218</v>
      </c>
      <c r="D21" s="64"/>
      <c r="E21" s="65"/>
      <c r="F21" s="66">
        <v>12</v>
      </c>
      <c r="G21" s="67">
        <v>4.5</v>
      </c>
      <c r="H21" s="453"/>
      <c r="I21" s="46">
        <f t="shared" si="0"/>
        <v>0</v>
      </c>
      <c r="J21" s="109"/>
      <c r="K21" s="751"/>
      <c r="L21" s="9"/>
    </row>
    <row r="22" spans="1:12">
      <c r="A22" s="62">
        <v>3126</v>
      </c>
      <c r="B22" s="47">
        <v>41468031267</v>
      </c>
      <c r="C22" s="827" t="s">
        <v>219</v>
      </c>
      <c r="D22" s="64"/>
      <c r="E22" s="65"/>
      <c r="F22" s="66">
        <v>12</v>
      </c>
      <c r="G22" s="67">
        <v>4.5</v>
      </c>
      <c r="H22" s="453"/>
      <c r="I22" s="46">
        <f t="shared" si="0"/>
        <v>0</v>
      </c>
      <c r="J22" s="109"/>
      <c r="K22" s="751"/>
      <c r="L22" s="9"/>
    </row>
    <row r="23" spans="1:12">
      <c r="A23" s="62">
        <v>3127</v>
      </c>
      <c r="B23" s="47">
        <v>41468031274</v>
      </c>
      <c r="C23" s="827" t="s">
        <v>220</v>
      </c>
      <c r="D23" s="64"/>
      <c r="E23" s="65"/>
      <c r="F23" s="66">
        <v>12</v>
      </c>
      <c r="G23" s="67">
        <v>4.5</v>
      </c>
      <c r="H23" s="453"/>
      <c r="I23" s="46">
        <f t="shared" si="0"/>
        <v>0</v>
      </c>
      <c r="J23" s="869" t="s">
        <v>494</v>
      </c>
      <c r="K23" s="751"/>
      <c r="L23" s="9"/>
    </row>
    <row r="24" spans="1:12">
      <c r="A24" s="62">
        <v>3128</v>
      </c>
      <c r="B24" s="47">
        <v>41468031281</v>
      </c>
      <c r="C24" s="827" t="s">
        <v>221</v>
      </c>
      <c r="D24" s="64"/>
      <c r="E24" s="65"/>
      <c r="F24" s="66">
        <v>12</v>
      </c>
      <c r="G24" s="67">
        <v>4.5</v>
      </c>
      <c r="H24" s="453"/>
      <c r="I24" s="46">
        <f t="shared" si="0"/>
        <v>0</v>
      </c>
      <c r="J24" s="869" t="s">
        <v>555</v>
      </c>
      <c r="K24" s="751"/>
      <c r="L24" s="9"/>
    </row>
    <row r="25" spans="1:12">
      <c r="A25" s="62">
        <v>3129</v>
      </c>
      <c r="B25" s="68">
        <v>41468031298</v>
      </c>
      <c r="C25" s="69" t="s">
        <v>216</v>
      </c>
      <c r="D25" s="70"/>
      <c r="E25" s="71"/>
      <c r="F25" s="66">
        <v>12</v>
      </c>
      <c r="G25" s="72">
        <v>4.5</v>
      </c>
      <c r="H25" s="453"/>
      <c r="I25" s="46">
        <f t="shared" si="0"/>
        <v>0</v>
      </c>
      <c r="J25" s="869"/>
      <c r="K25" s="751"/>
      <c r="L25" s="9"/>
    </row>
    <row r="26" spans="1:12">
      <c r="A26" s="62">
        <v>3130</v>
      </c>
      <c r="B26" s="68">
        <v>41468031304</v>
      </c>
      <c r="C26" s="69" t="s">
        <v>313</v>
      </c>
      <c r="D26" s="70"/>
      <c r="E26" s="71"/>
      <c r="F26" s="66">
        <v>12</v>
      </c>
      <c r="G26" s="72">
        <v>4.5</v>
      </c>
      <c r="H26" s="453"/>
      <c r="I26" s="46">
        <f t="shared" si="0"/>
        <v>0</v>
      </c>
      <c r="J26" s="869"/>
      <c r="K26" s="751"/>
      <c r="L26" s="9"/>
    </row>
    <row r="27" spans="1:12">
      <c r="A27" s="73">
        <v>3131</v>
      </c>
      <c r="B27" s="68">
        <v>41468031311</v>
      </c>
      <c r="C27" s="74" t="s">
        <v>314</v>
      </c>
      <c r="D27" s="75"/>
      <c r="E27" s="76"/>
      <c r="F27" s="66">
        <v>12</v>
      </c>
      <c r="G27" s="72">
        <v>4.5</v>
      </c>
      <c r="H27" s="453"/>
      <c r="I27" s="46">
        <f t="shared" si="0"/>
        <v>0</v>
      </c>
      <c r="J27" s="109"/>
      <c r="K27" s="751"/>
      <c r="L27" s="9"/>
    </row>
    <row r="28" spans="1:12">
      <c r="A28" s="73">
        <v>3132</v>
      </c>
      <c r="B28" s="68">
        <v>41468031328</v>
      </c>
      <c r="C28" s="69" t="s">
        <v>315</v>
      </c>
      <c r="D28" s="65"/>
      <c r="E28" s="76"/>
      <c r="F28" s="66">
        <v>12</v>
      </c>
      <c r="G28" s="72">
        <v>4.5</v>
      </c>
      <c r="H28" s="453"/>
      <c r="I28" s="46">
        <f t="shared" si="0"/>
        <v>0</v>
      </c>
      <c r="J28" s="109"/>
      <c r="K28" s="751"/>
      <c r="L28" s="9"/>
    </row>
    <row r="29" spans="1:12">
      <c r="A29" s="73">
        <v>3133</v>
      </c>
      <c r="B29" s="68">
        <v>41468031335</v>
      </c>
      <c r="C29" s="74" t="s">
        <v>316</v>
      </c>
      <c r="D29" s="65"/>
      <c r="E29" s="71"/>
      <c r="F29" s="66">
        <v>12</v>
      </c>
      <c r="G29" s="72">
        <v>4.5</v>
      </c>
      <c r="H29" s="453"/>
      <c r="I29" s="46">
        <f t="shared" si="0"/>
        <v>0</v>
      </c>
      <c r="J29" s="109"/>
      <c r="K29" s="751"/>
      <c r="L29" s="9"/>
    </row>
    <row r="30" spans="1:12" ht="18" customHeight="1">
      <c r="A30" s="1434" t="s">
        <v>406</v>
      </c>
      <c r="B30" s="1435"/>
      <c r="C30" s="1435"/>
      <c r="D30" s="1435"/>
      <c r="E30" s="1435"/>
      <c r="F30" s="1435"/>
      <c r="G30" s="1435"/>
      <c r="H30" s="1435"/>
      <c r="I30" s="1436"/>
      <c r="J30" s="109"/>
      <c r="K30" s="751"/>
      <c r="L30" s="9"/>
    </row>
    <row r="31" spans="1:12" ht="9.75" customHeight="1">
      <c r="A31" s="56"/>
      <c r="B31" s="24"/>
      <c r="C31" s="78"/>
      <c r="D31" s="26"/>
      <c r="E31" s="27"/>
      <c r="F31" s="79"/>
      <c r="G31" s="29" t="s">
        <v>1</v>
      </c>
      <c r="H31" s="28" t="s">
        <v>335</v>
      </c>
      <c r="I31" s="30"/>
      <c r="J31" s="109"/>
      <c r="K31" s="751"/>
      <c r="L31" s="9"/>
    </row>
    <row r="32" spans="1:12">
      <c r="A32" s="59" t="s">
        <v>4</v>
      </c>
      <c r="B32" s="32" t="s">
        <v>307</v>
      </c>
      <c r="C32" s="60" t="s">
        <v>3</v>
      </c>
      <c r="D32" s="33"/>
      <c r="E32" s="35"/>
      <c r="F32" s="80" t="s">
        <v>306</v>
      </c>
      <c r="G32" s="37" t="s">
        <v>2</v>
      </c>
      <c r="H32" s="36" t="s">
        <v>455</v>
      </c>
      <c r="I32" s="38" t="s">
        <v>337</v>
      </c>
      <c r="J32" s="109"/>
      <c r="K32" s="751"/>
      <c r="L32" s="9"/>
    </row>
    <row r="33" spans="1:12">
      <c r="A33" s="81">
        <v>18153</v>
      </c>
      <c r="B33" s="68">
        <v>41468181535</v>
      </c>
      <c r="C33" s="98" t="s">
        <v>170</v>
      </c>
      <c r="D33" s="827" t="s">
        <v>407</v>
      </c>
      <c r="E33" s="71"/>
      <c r="F33" s="49">
        <v>20</v>
      </c>
      <c r="G33" s="82">
        <v>9</v>
      </c>
      <c r="H33" s="453"/>
      <c r="I33" s="46">
        <f>H33*G33</f>
        <v>0</v>
      </c>
      <c r="J33" s="869" t="s">
        <v>406</v>
      </c>
      <c r="K33" s="751"/>
      <c r="L33" s="9"/>
    </row>
    <row r="34" spans="1:12">
      <c r="A34" s="83">
        <v>18154</v>
      </c>
      <c r="B34" s="68">
        <v>41468181542</v>
      </c>
      <c r="C34" s="98" t="s">
        <v>172</v>
      </c>
      <c r="D34" s="84" t="s">
        <v>162</v>
      </c>
      <c r="E34" s="85"/>
      <c r="F34" s="49">
        <v>20</v>
      </c>
      <c r="G34" s="82">
        <v>9</v>
      </c>
      <c r="H34" s="453"/>
      <c r="I34" s="46">
        <f>H34*G34</f>
        <v>0</v>
      </c>
      <c r="J34" s="109"/>
      <c r="K34" s="751"/>
      <c r="L34" s="9"/>
    </row>
    <row r="35" spans="1:12" ht="18">
      <c r="A35" s="1437" t="s">
        <v>333</v>
      </c>
      <c r="B35" s="1438"/>
      <c r="C35" s="1438"/>
      <c r="D35" s="1438"/>
      <c r="E35" s="1438"/>
      <c r="F35" s="1438"/>
      <c r="G35" s="1438"/>
      <c r="H35" s="1438"/>
      <c r="I35" s="1439"/>
      <c r="J35" s="109"/>
      <c r="K35" s="751"/>
      <c r="L35" s="9"/>
    </row>
    <row r="36" spans="1:12" ht="16.5" customHeight="1">
      <c r="A36" s="1431" t="s">
        <v>222</v>
      </c>
      <c r="B36" s="1432"/>
      <c r="C36" s="1432"/>
      <c r="D36" s="1432"/>
      <c r="E36" s="1432"/>
      <c r="F36" s="1432"/>
      <c r="G36" s="1432"/>
      <c r="H36" s="1432"/>
      <c r="I36" s="1433"/>
      <c r="J36" s="109"/>
      <c r="K36" s="751"/>
      <c r="L36" s="9"/>
    </row>
    <row r="37" spans="1:12" ht="9" customHeight="1">
      <c r="A37" s="88"/>
      <c r="B37" s="24"/>
      <c r="C37" s="89"/>
      <c r="D37" s="90"/>
      <c r="E37" s="91"/>
      <c r="F37" s="92"/>
      <c r="G37" s="29" t="s">
        <v>1</v>
      </c>
      <c r="H37" s="28" t="s">
        <v>335</v>
      </c>
      <c r="I37" s="30"/>
      <c r="J37" s="109"/>
      <c r="K37" s="751"/>
      <c r="L37" s="9"/>
    </row>
    <row r="38" spans="1:12">
      <c r="A38" s="93" t="s">
        <v>4</v>
      </c>
      <c r="B38" s="32" t="s">
        <v>307</v>
      </c>
      <c r="C38" s="94"/>
      <c r="D38" s="95" t="s">
        <v>3</v>
      </c>
      <c r="E38" s="96"/>
      <c r="F38" s="97" t="s">
        <v>306</v>
      </c>
      <c r="G38" s="37" t="s">
        <v>2</v>
      </c>
      <c r="H38" s="36" t="s">
        <v>455</v>
      </c>
      <c r="I38" s="38" t="s">
        <v>337</v>
      </c>
      <c r="J38" s="109"/>
      <c r="K38" s="751"/>
      <c r="L38" s="9"/>
    </row>
    <row r="39" spans="1:12" ht="12.75" customHeight="1">
      <c r="A39" s="62">
        <v>5035</v>
      </c>
      <c r="B39" s="68">
        <v>41468050350</v>
      </c>
      <c r="C39" s="98" t="s">
        <v>170</v>
      </c>
      <c r="D39" s="828" t="s">
        <v>189</v>
      </c>
      <c r="E39" s="829"/>
      <c r="F39" s="49">
        <v>30</v>
      </c>
      <c r="G39" s="82">
        <v>12</v>
      </c>
      <c r="H39" s="453"/>
      <c r="I39" s="46">
        <f>H39*G39</f>
        <v>0</v>
      </c>
      <c r="J39" s="109"/>
      <c r="K39" s="751"/>
      <c r="L39" s="9"/>
    </row>
    <row r="40" spans="1:12">
      <c r="A40" s="62">
        <v>5036</v>
      </c>
      <c r="B40" s="68">
        <v>41468050367</v>
      </c>
      <c r="C40" s="98" t="s">
        <v>172</v>
      </c>
      <c r="D40" s="828" t="s">
        <v>190</v>
      </c>
      <c r="E40" s="829"/>
      <c r="F40" s="49">
        <v>30</v>
      </c>
      <c r="G40" s="82">
        <v>12</v>
      </c>
      <c r="H40" s="453"/>
      <c r="I40" s="46">
        <f>H40*G40</f>
        <v>0</v>
      </c>
      <c r="J40" s="109"/>
      <c r="K40" s="751"/>
      <c r="L40" s="9"/>
    </row>
    <row r="41" spans="1:12">
      <c r="A41" s="62">
        <v>5038</v>
      </c>
      <c r="B41" s="68">
        <v>41468050381</v>
      </c>
      <c r="C41" s="98" t="s">
        <v>174</v>
      </c>
      <c r="D41" s="828" t="s">
        <v>191</v>
      </c>
      <c r="E41" s="829"/>
      <c r="F41" s="49">
        <v>30</v>
      </c>
      <c r="G41" s="82">
        <v>12</v>
      </c>
      <c r="H41" s="453"/>
      <c r="I41" s="46">
        <f>H41*G41</f>
        <v>0</v>
      </c>
      <c r="J41" s="869" t="s">
        <v>556</v>
      </c>
      <c r="K41" s="751"/>
      <c r="L41" s="9"/>
    </row>
    <row r="42" spans="1:12" ht="14">
      <c r="A42" s="62">
        <v>5040</v>
      </c>
      <c r="B42" s="68">
        <v>41468050404</v>
      </c>
      <c r="C42" s="98" t="s">
        <v>176</v>
      </c>
      <c r="D42" s="828" t="s">
        <v>192</v>
      </c>
      <c r="E42" s="829"/>
      <c r="F42" s="49">
        <v>30</v>
      </c>
      <c r="G42" s="82">
        <v>12</v>
      </c>
      <c r="H42" s="453"/>
      <c r="I42" s="46">
        <f>H42*G42</f>
        <v>0</v>
      </c>
      <c r="J42" s="869" t="s">
        <v>557</v>
      </c>
      <c r="K42" s="751"/>
      <c r="L42" s="9"/>
    </row>
    <row r="43" spans="1:12">
      <c r="A43" s="73">
        <v>5041</v>
      </c>
      <c r="B43" s="47">
        <v>41468050411</v>
      </c>
      <c r="C43" s="99" t="s">
        <v>178</v>
      </c>
      <c r="D43" s="54" t="s">
        <v>193</v>
      </c>
      <c r="E43" s="50"/>
      <c r="F43" s="49">
        <v>30</v>
      </c>
      <c r="G43" s="100">
        <v>12</v>
      </c>
      <c r="H43" s="453"/>
      <c r="I43" s="46">
        <f>H43*G43</f>
        <v>0</v>
      </c>
      <c r="J43" s="109"/>
      <c r="K43" s="751"/>
      <c r="L43" s="9"/>
    </row>
    <row r="44" spans="1:12" ht="16.5" customHeight="1">
      <c r="A44" s="1431" t="s">
        <v>334</v>
      </c>
      <c r="B44" s="1432"/>
      <c r="C44" s="1432"/>
      <c r="D44" s="1432"/>
      <c r="E44" s="1432"/>
      <c r="F44" s="1432"/>
      <c r="G44" s="1432"/>
      <c r="H44" s="1432"/>
      <c r="I44" s="1433"/>
      <c r="J44" s="109"/>
      <c r="K44" s="751"/>
      <c r="L44" s="9"/>
    </row>
    <row r="45" spans="1:12" ht="9" customHeight="1">
      <c r="A45" s="101"/>
      <c r="B45" s="24"/>
      <c r="C45" s="102"/>
      <c r="D45" s="103"/>
      <c r="E45" s="104"/>
      <c r="F45" s="92"/>
      <c r="G45" s="29" t="s">
        <v>1</v>
      </c>
      <c r="H45" s="28" t="s">
        <v>335</v>
      </c>
      <c r="I45" s="30"/>
      <c r="J45" s="109"/>
      <c r="K45" s="751"/>
      <c r="L45" s="9"/>
    </row>
    <row r="46" spans="1:12">
      <c r="A46" s="93" t="s">
        <v>4</v>
      </c>
      <c r="B46" s="32" t="s">
        <v>307</v>
      </c>
      <c r="C46" s="95" t="s">
        <v>3</v>
      </c>
      <c r="D46" s="95"/>
      <c r="E46" s="96"/>
      <c r="F46" s="97" t="s">
        <v>306</v>
      </c>
      <c r="G46" s="37" t="s">
        <v>2</v>
      </c>
      <c r="H46" s="36" t="s">
        <v>455</v>
      </c>
      <c r="I46" s="38" t="s">
        <v>337</v>
      </c>
      <c r="J46" s="109"/>
      <c r="K46" s="751"/>
      <c r="L46" s="9"/>
    </row>
    <row r="47" spans="1:12">
      <c r="A47" s="105">
        <v>18156</v>
      </c>
      <c r="B47" s="68">
        <v>41468181566</v>
      </c>
      <c r="C47" s="827" t="s">
        <v>161</v>
      </c>
      <c r="D47" s="828"/>
      <c r="E47" s="76"/>
      <c r="F47" s="49">
        <v>21</v>
      </c>
      <c r="G47" s="67">
        <v>8.4</v>
      </c>
      <c r="H47" s="453"/>
      <c r="I47" s="46">
        <f>H47*G47</f>
        <v>0</v>
      </c>
      <c r="J47" s="109"/>
      <c r="K47" s="751"/>
      <c r="L47" s="9"/>
    </row>
    <row r="48" spans="1:12">
      <c r="A48" s="106">
        <v>18157</v>
      </c>
      <c r="B48" s="47">
        <v>41468181573</v>
      </c>
      <c r="C48" s="107" t="s">
        <v>162</v>
      </c>
      <c r="D48" s="77"/>
      <c r="E48" s="50"/>
      <c r="F48" s="49">
        <v>21</v>
      </c>
      <c r="G48" s="67">
        <v>8.4</v>
      </c>
      <c r="H48" s="453"/>
      <c r="I48" s="46">
        <f>H48*G48</f>
        <v>0</v>
      </c>
      <c r="J48" s="109"/>
      <c r="K48" s="751"/>
      <c r="L48" s="9"/>
    </row>
    <row r="49" spans="1:12" ht="13" thickBot="1">
      <c r="A49" s="955"/>
      <c r="B49" s="956"/>
      <c r="C49" s="1425" t="s">
        <v>399</v>
      </c>
      <c r="D49" s="1426"/>
      <c r="E49" s="1426"/>
      <c r="F49" s="1426"/>
      <c r="G49" s="1427"/>
      <c r="H49" s="957">
        <f>SUM(H47:H48,H39:H43,H33:H34,H19:H29,H11:H15)</f>
        <v>0</v>
      </c>
      <c r="I49" s="958">
        <f>SUM(I47:I48,I39:I43,I33:I34,I19:I29,I11:I15)</f>
        <v>0</v>
      </c>
      <c r="J49" s="869" t="s">
        <v>334</v>
      </c>
      <c r="K49" s="751"/>
      <c r="L49" s="9"/>
    </row>
    <row r="50" spans="1:12">
      <c r="A50" s="1419" t="s">
        <v>581</v>
      </c>
      <c r="B50" s="1420"/>
      <c r="C50" s="1420"/>
      <c r="D50" s="1420"/>
      <c r="E50" s="1420"/>
      <c r="F50" s="1420"/>
      <c r="G50" s="1420"/>
      <c r="H50" s="1420"/>
      <c r="I50" s="1421"/>
      <c r="J50" s="869"/>
      <c r="K50" s="751"/>
      <c r="L50" s="9"/>
    </row>
    <row r="51" spans="1:12" ht="13" thickBot="1">
      <c r="A51" s="1422"/>
      <c r="B51" s="1423"/>
      <c r="C51" s="1423"/>
      <c r="D51" s="1423"/>
      <c r="E51" s="1423"/>
      <c r="F51" s="1423"/>
      <c r="G51" s="1423"/>
      <c r="H51" s="1423"/>
      <c r="I51" s="1424"/>
      <c r="J51" s="959"/>
      <c r="K51" s="20"/>
      <c r="L51" s="112"/>
    </row>
    <row r="52" spans="1:12">
      <c r="A52" s="724"/>
      <c r="B52" s="751"/>
      <c r="C52" s="751"/>
      <c r="D52" s="751"/>
      <c r="E52" s="751"/>
      <c r="F52" s="751"/>
      <c r="G52" s="751"/>
      <c r="H52" s="751"/>
      <c r="I52" s="751"/>
      <c r="J52" s="751"/>
      <c r="K52" s="751"/>
      <c r="L52" s="751"/>
    </row>
    <row r="53" spans="1:12">
      <c r="A53" s="8"/>
      <c r="B53" s="8"/>
      <c r="C53" s="8"/>
      <c r="H53" s="8"/>
      <c r="I53" s="7"/>
      <c r="J53" s="8"/>
      <c r="L53" s="5">
        <v>1</v>
      </c>
    </row>
    <row r="54" spans="1:12">
      <c r="A54" s="8"/>
      <c r="B54" s="8"/>
      <c r="C54" s="8"/>
      <c r="H54" s="8"/>
      <c r="I54" s="113"/>
      <c r="J54" s="8"/>
    </row>
    <row r="55" spans="1:12">
      <c r="A55" s="8"/>
      <c r="B55" s="8"/>
      <c r="C55" s="8"/>
    </row>
    <row r="56" spans="1:12">
      <c r="A56" s="8"/>
      <c r="B56" s="8"/>
      <c r="C56" s="8"/>
    </row>
    <row r="57" spans="1:12">
      <c r="A57" s="8"/>
      <c r="B57" s="8"/>
      <c r="C57" s="8"/>
    </row>
    <row r="58" spans="1:12">
      <c r="A58" s="8"/>
      <c r="B58" s="8"/>
      <c r="C58" s="8"/>
    </row>
    <row r="59" spans="1:12">
      <c r="A59" s="8"/>
      <c r="B59" s="8"/>
      <c r="C59" s="8"/>
    </row>
    <row r="60" spans="1:12">
      <c r="A60" s="8"/>
      <c r="B60" s="8"/>
      <c r="C60" s="8"/>
    </row>
    <row r="61" spans="1:12">
      <c r="A61" s="8"/>
      <c r="B61" s="8"/>
      <c r="C61" s="8"/>
    </row>
    <row r="62" spans="1:12">
      <c r="A62" s="8"/>
      <c r="B62" s="8"/>
      <c r="C62" s="8"/>
    </row>
    <row r="63" spans="1:12">
      <c r="A63" s="8"/>
      <c r="B63" s="8"/>
      <c r="C63" s="8"/>
    </row>
    <row r="64" spans="1:12">
      <c r="A64" s="8"/>
      <c r="B64" s="8"/>
      <c r="C64" s="8"/>
    </row>
    <row r="65" spans="1:3">
      <c r="A65" s="8"/>
      <c r="B65" s="8"/>
      <c r="C65" s="8"/>
    </row>
    <row r="66" spans="1:3">
      <c r="A66" s="8"/>
      <c r="B66" s="8"/>
      <c r="C66" s="8"/>
    </row>
    <row r="67" spans="1:3">
      <c r="A67" s="8"/>
      <c r="B67" s="8"/>
      <c r="C67" s="8"/>
    </row>
    <row r="68" spans="1:3">
      <c r="A68" s="8"/>
      <c r="B68" s="8"/>
      <c r="C68" s="8"/>
    </row>
    <row r="69" spans="1:3">
      <c r="A69" s="8"/>
      <c r="B69" s="8"/>
      <c r="C69" s="8"/>
    </row>
    <row r="70" spans="1:3">
      <c r="A70" s="8"/>
      <c r="B70" s="8"/>
      <c r="C70" s="8"/>
    </row>
    <row r="71" spans="1:3">
      <c r="A71" s="8"/>
      <c r="B71" s="8"/>
      <c r="C71" s="8"/>
    </row>
    <row r="72" spans="1:3">
      <c r="A72" s="8"/>
      <c r="B72" s="8"/>
      <c r="C72" s="8"/>
    </row>
    <row r="73" spans="1:3">
      <c r="A73" s="8"/>
      <c r="B73" s="8"/>
      <c r="C73" s="8"/>
    </row>
    <row r="74" spans="1:3">
      <c r="A74" s="8"/>
      <c r="B74" s="8"/>
      <c r="C74" s="8"/>
    </row>
    <row r="75" spans="1:3">
      <c r="A75" s="8"/>
      <c r="B75" s="8"/>
      <c r="C75" s="8"/>
    </row>
    <row r="76" spans="1:3">
      <c r="A76" s="8"/>
      <c r="B76" s="8"/>
      <c r="C76" s="8"/>
    </row>
    <row r="77" spans="1:3">
      <c r="A77" s="8"/>
      <c r="B77" s="8"/>
      <c r="C77" s="8"/>
    </row>
    <row r="78" spans="1:3">
      <c r="A78" s="8"/>
      <c r="B78" s="8"/>
      <c r="C78" s="8"/>
    </row>
    <row r="79" spans="1:3">
      <c r="A79" s="8"/>
      <c r="B79" s="8"/>
      <c r="C79" s="8"/>
    </row>
    <row r="80" spans="1:3">
      <c r="A80" s="8"/>
      <c r="B80" s="8"/>
      <c r="C80" s="8"/>
    </row>
    <row r="81" spans="1:3">
      <c r="A81" s="8"/>
      <c r="B81" s="8"/>
      <c r="C81" s="8"/>
    </row>
    <row r="82" spans="1:3">
      <c r="A82" s="8"/>
      <c r="B82" s="8"/>
      <c r="C82" s="8"/>
    </row>
    <row r="83" spans="1:3">
      <c r="A83" s="8"/>
      <c r="B83" s="8"/>
      <c r="C83" s="8"/>
    </row>
    <row r="84" spans="1:3">
      <c r="A84" s="8"/>
      <c r="B84" s="8"/>
      <c r="C84" s="8"/>
    </row>
    <row r="85" spans="1:3">
      <c r="A85" s="8"/>
      <c r="B85" s="8"/>
      <c r="C85" s="8"/>
    </row>
    <row r="86" spans="1:3">
      <c r="A86" s="8"/>
      <c r="B86" s="8"/>
      <c r="C86" s="8"/>
    </row>
    <row r="87" spans="1:3">
      <c r="A87" s="8"/>
      <c r="B87" s="8"/>
      <c r="C87" s="8"/>
    </row>
    <row r="88" spans="1:3">
      <c r="A88" s="8"/>
      <c r="B88" s="8"/>
      <c r="C88" s="8"/>
    </row>
    <row r="89" spans="1:3">
      <c r="A89" s="8"/>
      <c r="B89" s="8"/>
      <c r="C89" s="8"/>
    </row>
    <row r="90" spans="1:3">
      <c r="A90" s="8"/>
      <c r="B90" s="8"/>
      <c r="C90" s="8"/>
    </row>
    <row r="91" spans="1:3">
      <c r="A91" s="8"/>
      <c r="B91" s="8"/>
      <c r="C91" s="8"/>
    </row>
    <row r="92" spans="1:3">
      <c r="A92" s="8"/>
      <c r="B92" s="8"/>
      <c r="C92" s="8"/>
    </row>
    <row r="93" spans="1:3">
      <c r="A93" s="8"/>
      <c r="B93" s="8"/>
      <c r="C93" s="8"/>
    </row>
    <row r="94" spans="1:3">
      <c r="A94" s="8"/>
      <c r="B94" s="8"/>
      <c r="C94" s="8"/>
    </row>
    <row r="95" spans="1:3">
      <c r="A95" s="8"/>
      <c r="B95" s="8"/>
      <c r="C95" s="8"/>
    </row>
    <row r="96" spans="1:3">
      <c r="A96" s="8"/>
      <c r="B96" s="8"/>
      <c r="C96" s="8"/>
    </row>
    <row r="97" spans="1:3">
      <c r="A97" s="8"/>
      <c r="B97" s="8"/>
      <c r="C97" s="8"/>
    </row>
    <row r="98" spans="1:3">
      <c r="A98" s="8"/>
      <c r="B98" s="8"/>
      <c r="C98" s="8"/>
    </row>
    <row r="99" spans="1:3">
      <c r="A99" s="8"/>
      <c r="B99" s="8"/>
      <c r="C99" s="8"/>
    </row>
    <row r="100" spans="1:3">
      <c r="A100" s="8"/>
      <c r="B100" s="8"/>
      <c r="C100" s="8"/>
    </row>
    <row r="101" spans="1:3">
      <c r="A101" s="8"/>
      <c r="B101" s="8"/>
      <c r="C101" s="8"/>
    </row>
    <row r="102" spans="1:3">
      <c r="A102" s="8"/>
      <c r="B102" s="8"/>
      <c r="C102" s="8"/>
    </row>
    <row r="103" spans="1:3">
      <c r="A103" s="8"/>
      <c r="B103" s="8"/>
      <c r="C103" s="8"/>
    </row>
    <row r="104" spans="1:3">
      <c r="A104" s="8"/>
      <c r="B104" s="8"/>
      <c r="C104" s="8"/>
    </row>
    <row r="105" spans="1:3">
      <c r="A105" s="8"/>
      <c r="B105" s="8"/>
      <c r="C105" s="8"/>
    </row>
    <row r="106" spans="1:3">
      <c r="A106" s="8"/>
      <c r="B106" s="8"/>
      <c r="C106" s="8"/>
    </row>
    <row r="107" spans="1:3">
      <c r="A107" s="8"/>
      <c r="B107" s="8"/>
      <c r="C107" s="8"/>
    </row>
    <row r="108" spans="1:3">
      <c r="A108" s="8"/>
      <c r="B108" s="8"/>
      <c r="C108" s="8"/>
    </row>
  </sheetData>
  <sheetProtection password="CCB1" sheet="1" objects="1" scenarios="1"/>
  <mergeCells count="9">
    <mergeCell ref="A50:I51"/>
    <mergeCell ref="C49:G49"/>
    <mergeCell ref="A7:I7"/>
    <mergeCell ref="A8:I8"/>
    <mergeCell ref="A44:I44"/>
    <mergeCell ref="A36:I36"/>
    <mergeCell ref="A30:I30"/>
    <mergeCell ref="A16:I16"/>
    <mergeCell ref="A35:I35"/>
  </mergeCells>
  <phoneticPr fontId="11" type="noConversion"/>
  <hyperlinks>
    <hyperlink ref="E48" r:id="rId1" display="steve@hickorybrands.com"/>
  </hyperlinks>
  <printOptions horizontalCentered="1"/>
  <pageMargins left="0.25" right="0.26" top="0.41" bottom="0.17" header="0.74" footer="0.22"/>
  <pageSetup orientation="portrait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3" sqref="E33"/>
    </sheetView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2"/>
    <pageSetUpPr fitToPage="1"/>
  </sheetPr>
  <dimension ref="A1:K58"/>
  <sheetViews>
    <sheetView zoomScaleSheetLayoutView="100" workbookViewId="0">
      <selection activeCell="L10" sqref="L10"/>
    </sheetView>
  </sheetViews>
  <sheetFormatPr baseColWidth="10" defaultColWidth="8.83203125" defaultRowHeight="12" x14ac:dyDescent="0"/>
  <cols>
    <col min="1" max="1" width="6" style="5" customWidth="1"/>
    <col min="2" max="2" width="11.33203125" style="5" bestFit="1" customWidth="1"/>
    <col min="3" max="3" width="1.83203125" style="5" customWidth="1"/>
    <col min="4" max="4" width="14.33203125" style="5" bestFit="1" customWidth="1"/>
    <col min="5" max="5" width="6.83203125" style="5" bestFit="1" customWidth="1"/>
    <col min="6" max="6" width="5.6640625" style="5" bestFit="1" customWidth="1"/>
    <col min="7" max="7" width="7.33203125" style="146" customWidth="1"/>
    <col min="8" max="8" width="8" style="146" customWidth="1"/>
    <col min="9" max="16384" width="8.83203125" style="5"/>
  </cols>
  <sheetData>
    <row r="1" spans="1:11" ht="18">
      <c r="A1" s="1445" t="s">
        <v>341</v>
      </c>
      <c r="B1" s="1446"/>
      <c r="C1" s="1446"/>
      <c r="D1" s="1446"/>
      <c r="E1" s="1446"/>
      <c r="F1" s="1446"/>
      <c r="G1" s="1446"/>
      <c r="H1" s="1447"/>
      <c r="I1" s="10"/>
      <c r="J1" s="10"/>
      <c r="K1" s="12"/>
    </row>
    <row r="2" spans="1:11" ht="17.25" customHeight="1">
      <c r="A2" s="1450" t="s">
        <v>304</v>
      </c>
      <c r="B2" s="1451"/>
      <c r="C2" s="1452"/>
      <c r="D2" s="1452"/>
      <c r="E2" s="1452"/>
      <c r="F2" s="1453"/>
      <c r="G2" s="1453"/>
      <c r="H2" s="1453"/>
      <c r="I2" s="751"/>
      <c r="J2" s="751"/>
      <c r="K2" s="9"/>
    </row>
    <row r="3" spans="1:11" ht="24" customHeight="1">
      <c r="A3" s="116" t="s">
        <v>0</v>
      </c>
      <c r="B3" s="117" t="s">
        <v>307</v>
      </c>
      <c r="C3" s="118"/>
      <c r="D3" s="119" t="s">
        <v>3</v>
      </c>
      <c r="E3" s="120" t="s">
        <v>306</v>
      </c>
      <c r="F3" s="121" t="s">
        <v>292</v>
      </c>
      <c r="G3" s="122" t="s">
        <v>338</v>
      </c>
      <c r="H3" s="120" t="s">
        <v>337</v>
      </c>
      <c r="I3" s="751"/>
      <c r="J3" s="751"/>
      <c r="K3" s="9"/>
    </row>
    <row r="4" spans="1:11" ht="12.75" customHeight="1">
      <c r="A4" s="123">
        <v>36305</v>
      </c>
      <c r="B4" s="124">
        <v>41468363054</v>
      </c>
      <c r="C4" s="125" t="s">
        <v>170</v>
      </c>
      <c r="D4" s="126" t="s">
        <v>171</v>
      </c>
      <c r="E4" s="49">
        <v>40</v>
      </c>
      <c r="F4" s="127">
        <v>16</v>
      </c>
      <c r="G4" s="21"/>
      <c r="H4" s="129">
        <f>G4*F4</f>
        <v>0</v>
      </c>
      <c r="I4" s="751"/>
      <c r="J4" s="751"/>
      <c r="K4" s="9"/>
    </row>
    <row r="5" spans="1:11" ht="11.25" customHeight="1">
      <c r="A5" s="123">
        <v>36310</v>
      </c>
      <c r="B5" s="124">
        <v>41468363108</v>
      </c>
      <c r="C5" s="41" t="s">
        <v>172</v>
      </c>
      <c r="D5" s="130" t="s">
        <v>173</v>
      </c>
      <c r="E5" s="49">
        <v>40</v>
      </c>
      <c r="F5" s="127">
        <v>16</v>
      </c>
      <c r="G5" s="21"/>
      <c r="H5" s="129">
        <f t="shared" ref="H5:H10" si="0">G5*F5</f>
        <v>0</v>
      </c>
      <c r="I5" s="751"/>
      <c r="J5" s="751"/>
      <c r="K5" s="9"/>
    </row>
    <row r="6" spans="1:11" ht="11.25" customHeight="1">
      <c r="A6" s="123">
        <v>36315</v>
      </c>
      <c r="B6" s="124">
        <v>41468363153</v>
      </c>
      <c r="C6" s="41" t="s">
        <v>174</v>
      </c>
      <c r="D6" s="130" t="s">
        <v>175</v>
      </c>
      <c r="E6" s="49">
        <v>40</v>
      </c>
      <c r="F6" s="127">
        <v>16</v>
      </c>
      <c r="G6" s="21"/>
      <c r="H6" s="129">
        <f t="shared" si="0"/>
        <v>0</v>
      </c>
      <c r="I6" s="751"/>
      <c r="J6" s="751"/>
      <c r="K6" s="9"/>
    </row>
    <row r="7" spans="1:11" ht="11.25" customHeight="1">
      <c r="A7" s="123">
        <v>36320</v>
      </c>
      <c r="B7" s="124">
        <v>41468363207</v>
      </c>
      <c r="C7" s="41" t="s">
        <v>176</v>
      </c>
      <c r="D7" s="130" t="s">
        <v>177</v>
      </c>
      <c r="E7" s="49">
        <v>40</v>
      </c>
      <c r="F7" s="127">
        <v>16</v>
      </c>
      <c r="G7" s="21"/>
      <c r="H7" s="129">
        <f t="shared" si="0"/>
        <v>0</v>
      </c>
      <c r="I7" s="1454" t="s">
        <v>304</v>
      </c>
      <c r="J7" s="1455"/>
      <c r="K7" s="9"/>
    </row>
    <row r="8" spans="1:11" ht="11.25" customHeight="1">
      <c r="A8" s="123">
        <v>36325</v>
      </c>
      <c r="B8" s="124">
        <v>41468363252</v>
      </c>
      <c r="C8" s="41" t="s">
        <v>178</v>
      </c>
      <c r="D8" s="130" t="s">
        <v>179</v>
      </c>
      <c r="E8" s="49">
        <v>40</v>
      </c>
      <c r="F8" s="127">
        <v>16</v>
      </c>
      <c r="G8" s="21"/>
      <c r="H8" s="129">
        <f t="shared" si="0"/>
        <v>0</v>
      </c>
      <c r="I8" s="751"/>
      <c r="J8" s="751"/>
      <c r="K8" s="9"/>
    </row>
    <row r="9" spans="1:11" ht="11.25" customHeight="1">
      <c r="A9" s="123">
        <v>36330</v>
      </c>
      <c r="B9" s="124">
        <v>41468363306</v>
      </c>
      <c r="C9" s="41" t="s">
        <v>180</v>
      </c>
      <c r="D9" s="130" t="s">
        <v>181</v>
      </c>
      <c r="E9" s="49">
        <v>40</v>
      </c>
      <c r="F9" s="127">
        <v>16</v>
      </c>
      <c r="G9" s="21"/>
      <c r="H9" s="129">
        <f t="shared" si="0"/>
        <v>0</v>
      </c>
      <c r="I9" s="751"/>
      <c r="J9" s="751"/>
      <c r="K9" s="9"/>
    </row>
    <row r="10" spans="1:11" ht="11.25" customHeight="1">
      <c r="A10" s="123">
        <v>36335</v>
      </c>
      <c r="B10" s="124">
        <v>41468363351</v>
      </c>
      <c r="C10" s="41" t="s">
        <v>182</v>
      </c>
      <c r="D10" s="130" t="s">
        <v>183</v>
      </c>
      <c r="E10" s="49">
        <v>40</v>
      </c>
      <c r="F10" s="127">
        <v>16</v>
      </c>
      <c r="G10" s="21"/>
      <c r="H10" s="129">
        <f t="shared" si="0"/>
        <v>0</v>
      </c>
      <c r="I10" s="751"/>
      <c r="J10" s="751"/>
      <c r="K10" s="9"/>
    </row>
    <row r="11" spans="1:11" ht="17">
      <c r="A11" s="1440" t="s">
        <v>303</v>
      </c>
      <c r="B11" s="1441"/>
      <c r="C11" s="1442"/>
      <c r="D11" s="1442"/>
      <c r="E11" s="1442"/>
      <c r="F11" s="1442"/>
      <c r="G11" s="1442"/>
      <c r="H11" s="1442"/>
      <c r="I11" s="751"/>
      <c r="J11" s="751"/>
      <c r="K11" s="9"/>
    </row>
    <row r="12" spans="1:11" ht="24" customHeight="1">
      <c r="A12" s="116" t="s">
        <v>0</v>
      </c>
      <c r="B12" s="117" t="s">
        <v>307</v>
      </c>
      <c r="C12" s="118"/>
      <c r="D12" s="119" t="s">
        <v>3</v>
      </c>
      <c r="E12" s="120" t="s">
        <v>306</v>
      </c>
      <c r="F12" s="121" t="s">
        <v>292</v>
      </c>
      <c r="G12" s="122" t="s">
        <v>338</v>
      </c>
      <c r="H12" s="120" t="s">
        <v>337</v>
      </c>
      <c r="I12" s="751"/>
      <c r="J12" s="751"/>
      <c r="K12" s="9"/>
    </row>
    <row r="13" spans="1:11" ht="13.5" customHeight="1">
      <c r="A13" s="131">
        <v>39305</v>
      </c>
      <c r="B13" s="132">
        <v>41468393051</v>
      </c>
      <c r="C13" s="133" t="s">
        <v>170</v>
      </c>
      <c r="D13" s="126" t="s">
        <v>171</v>
      </c>
      <c r="E13" s="134">
        <v>35</v>
      </c>
      <c r="F13" s="135">
        <v>14</v>
      </c>
      <c r="G13" s="21"/>
      <c r="H13" s="129">
        <f t="shared" ref="H13:H19" si="1">G13*F13</f>
        <v>0</v>
      </c>
      <c r="I13" s="751"/>
      <c r="J13" s="751"/>
      <c r="K13" s="9"/>
    </row>
    <row r="14" spans="1:11" ht="11.25" customHeight="1">
      <c r="A14" s="39">
        <v>39310</v>
      </c>
      <c r="B14" s="124">
        <v>41468393105</v>
      </c>
      <c r="C14" s="98" t="s">
        <v>172</v>
      </c>
      <c r="D14" s="130" t="s">
        <v>173</v>
      </c>
      <c r="E14" s="136">
        <v>35</v>
      </c>
      <c r="F14" s="86">
        <v>14</v>
      </c>
      <c r="G14" s="21"/>
      <c r="H14" s="129">
        <f t="shared" si="1"/>
        <v>0</v>
      </c>
      <c r="I14" s="751"/>
      <c r="J14" s="751"/>
      <c r="K14" s="9"/>
    </row>
    <row r="15" spans="1:11" ht="11.25" customHeight="1">
      <c r="A15" s="39">
        <v>39315</v>
      </c>
      <c r="B15" s="124">
        <v>41468393150</v>
      </c>
      <c r="C15" s="98" t="s">
        <v>174</v>
      </c>
      <c r="D15" s="130" t="s">
        <v>175</v>
      </c>
      <c r="E15" s="136">
        <v>35</v>
      </c>
      <c r="F15" s="86">
        <v>14</v>
      </c>
      <c r="G15" s="21"/>
      <c r="H15" s="129">
        <f t="shared" si="1"/>
        <v>0</v>
      </c>
      <c r="I15" s="751"/>
      <c r="J15" s="751"/>
      <c r="K15" s="9"/>
    </row>
    <row r="16" spans="1:11" ht="11.25" customHeight="1">
      <c r="A16" s="39">
        <v>39320</v>
      </c>
      <c r="B16" s="124">
        <v>41468393204</v>
      </c>
      <c r="C16" s="98" t="s">
        <v>176</v>
      </c>
      <c r="D16" s="130" t="s">
        <v>177</v>
      </c>
      <c r="E16" s="136">
        <v>35</v>
      </c>
      <c r="F16" s="86">
        <v>14</v>
      </c>
      <c r="G16" s="21"/>
      <c r="H16" s="129">
        <f t="shared" si="1"/>
        <v>0</v>
      </c>
      <c r="I16" s="1454" t="s">
        <v>558</v>
      </c>
      <c r="J16" s="1455"/>
      <c r="K16" s="9"/>
    </row>
    <row r="17" spans="1:11" ht="11.25" customHeight="1">
      <c r="A17" s="39">
        <v>39325</v>
      </c>
      <c r="B17" s="124">
        <v>41468393259</v>
      </c>
      <c r="C17" s="98" t="s">
        <v>178</v>
      </c>
      <c r="D17" s="130" t="s">
        <v>179</v>
      </c>
      <c r="E17" s="136">
        <v>35</v>
      </c>
      <c r="F17" s="86">
        <v>14</v>
      </c>
      <c r="G17" s="21"/>
      <c r="H17" s="129">
        <f t="shared" si="1"/>
        <v>0</v>
      </c>
      <c r="I17" s="751"/>
      <c r="J17" s="751"/>
      <c r="K17" s="9"/>
    </row>
    <row r="18" spans="1:11" ht="11.25" customHeight="1">
      <c r="A18" s="39">
        <v>39330</v>
      </c>
      <c r="B18" s="124">
        <v>41468393303</v>
      </c>
      <c r="C18" s="98" t="s">
        <v>180</v>
      </c>
      <c r="D18" s="130" t="s">
        <v>181</v>
      </c>
      <c r="E18" s="136">
        <v>35</v>
      </c>
      <c r="F18" s="86">
        <v>14</v>
      </c>
      <c r="G18" s="21"/>
      <c r="H18" s="129">
        <f t="shared" si="1"/>
        <v>0</v>
      </c>
      <c r="I18" s="751"/>
      <c r="J18" s="751"/>
      <c r="K18" s="9"/>
    </row>
    <row r="19" spans="1:11" ht="11.25" customHeight="1">
      <c r="A19" s="39">
        <v>39335</v>
      </c>
      <c r="B19" s="124">
        <v>41468393358</v>
      </c>
      <c r="C19" s="98" t="s">
        <v>182</v>
      </c>
      <c r="D19" s="130" t="s">
        <v>183</v>
      </c>
      <c r="E19" s="136">
        <v>35</v>
      </c>
      <c r="F19" s="86">
        <v>14</v>
      </c>
      <c r="G19" s="21"/>
      <c r="H19" s="129">
        <f t="shared" si="1"/>
        <v>0</v>
      </c>
      <c r="I19" s="751"/>
      <c r="J19" s="751"/>
      <c r="K19" s="9"/>
    </row>
    <row r="20" spans="1:11" s="137" customFormat="1" ht="17.25" customHeight="1">
      <c r="A20" s="1440" t="s">
        <v>305</v>
      </c>
      <c r="B20" s="1441"/>
      <c r="C20" s="1442"/>
      <c r="D20" s="1442"/>
      <c r="E20" s="1442"/>
      <c r="F20" s="1442"/>
      <c r="G20" s="1442"/>
      <c r="H20" s="1442"/>
      <c r="I20" s="318"/>
      <c r="J20" s="318"/>
      <c r="K20" s="871"/>
    </row>
    <row r="21" spans="1:11" s="137" customFormat="1" ht="23.25" customHeight="1">
      <c r="A21" s="116" t="s">
        <v>0</v>
      </c>
      <c r="B21" s="117" t="s">
        <v>307</v>
      </c>
      <c r="C21" s="118"/>
      <c r="D21" s="119" t="s">
        <v>3</v>
      </c>
      <c r="E21" s="120" t="s">
        <v>306</v>
      </c>
      <c r="F21" s="138" t="s">
        <v>292</v>
      </c>
      <c r="G21" s="122" t="s">
        <v>338</v>
      </c>
      <c r="H21" s="120" t="s">
        <v>337</v>
      </c>
      <c r="I21" s="318"/>
      <c r="J21" s="318"/>
      <c r="K21" s="871"/>
    </row>
    <row r="22" spans="1:11" s="137" customFormat="1">
      <c r="A22" s="131">
        <v>32305</v>
      </c>
      <c r="B22" s="132">
        <v>41468323058</v>
      </c>
      <c r="C22" s="133" t="s">
        <v>170</v>
      </c>
      <c r="D22" s="126" t="s">
        <v>171</v>
      </c>
      <c r="E22" s="134">
        <v>30</v>
      </c>
      <c r="F22" s="135">
        <v>12</v>
      </c>
      <c r="G22" s="21"/>
      <c r="H22" s="129">
        <f>G22*F22</f>
        <v>0</v>
      </c>
      <c r="I22" s="318"/>
      <c r="J22" s="318"/>
      <c r="K22" s="871"/>
    </row>
    <row r="23" spans="1:11" ht="11.25" customHeight="1">
      <c r="A23" s="39">
        <v>32310</v>
      </c>
      <c r="B23" s="124">
        <v>41468323102</v>
      </c>
      <c r="C23" s="98" t="s">
        <v>172</v>
      </c>
      <c r="D23" s="130" t="s">
        <v>173</v>
      </c>
      <c r="E23" s="136">
        <v>30</v>
      </c>
      <c r="F23" s="86">
        <v>12</v>
      </c>
      <c r="G23" s="21"/>
      <c r="H23" s="129">
        <f t="shared" ref="H23:H28" si="2">G23*F23</f>
        <v>0</v>
      </c>
      <c r="I23" s="751"/>
      <c r="J23" s="751"/>
      <c r="K23" s="9"/>
    </row>
    <row r="24" spans="1:11" ht="11.25" customHeight="1">
      <c r="A24" s="39">
        <v>32315</v>
      </c>
      <c r="B24" s="124">
        <v>41468323157</v>
      </c>
      <c r="C24" s="98" t="s">
        <v>174</v>
      </c>
      <c r="D24" s="130" t="s">
        <v>175</v>
      </c>
      <c r="E24" s="136">
        <v>30</v>
      </c>
      <c r="F24" s="86">
        <v>12</v>
      </c>
      <c r="G24" s="21"/>
      <c r="H24" s="129">
        <f t="shared" si="2"/>
        <v>0</v>
      </c>
      <c r="I24" s="751"/>
      <c r="J24" s="751"/>
      <c r="K24" s="9"/>
    </row>
    <row r="25" spans="1:11" ht="11.25" customHeight="1">
      <c r="A25" s="39">
        <v>32320</v>
      </c>
      <c r="B25" s="124">
        <v>41468323201</v>
      </c>
      <c r="C25" s="98" t="s">
        <v>176</v>
      </c>
      <c r="D25" s="130" t="s">
        <v>177</v>
      </c>
      <c r="E25" s="136">
        <v>30</v>
      </c>
      <c r="F25" s="86">
        <v>12</v>
      </c>
      <c r="G25" s="21"/>
      <c r="H25" s="129">
        <f t="shared" si="2"/>
        <v>0</v>
      </c>
      <c r="I25" s="751"/>
      <c r="J25" s="751"/>
      <c r="K25" s="9"/>
    </row>
    <row r="26" spans="1:11" ht="11.25" customHeight="1">
      <c r="A26" s="39">
        <v>32325</v>
      </c>
      <c r="B26" s="124">
        <v>47468323256</v>
      </c>
      <c r="C26" s="98" t="s">
        <v>178</v>
      </c>
      <c r="D26" s="130" t="s">
        <v>179</v>
      </c>
      <c r="E26" s="136">
        <v>30</v>
      </c>
      <c r="F26" s="86">
        <v>12</v>
      </c>
      <c r="G26" s="21"/>
      <c r="H26" s="129">
        <f t="shared" si="2"/>
        <v>0</v>
      </c>
      <c r="I26" s="751"/>
      <c r="J26" s="751"/>
      <c r="K26" s="9"/>
    </row>
    <row r="27" spans="1:11" ht="11.25" customHeight="1">
      <c r="A27" s="39">
        <v>32330</v>
      </c>
      <c r="B27" s="124">
        <v>41468323300</v>
      </c>
      <c r="C27" s="98" t="s">
        <v>180</v>
      </c>
      <c r="D27" s="130" t="s">
        <v>181</v>
      </c>
      <c r="E27" s="136">
        <v>30</v>
      </c>
      <c r="F27" s="86">
        <v>12</v>
      </c>
      <c r="G27" s="21"/>
      <c r="H27" s="129">
        <f t="shared" si="2"/>
        <v>0</v>
      </c>
      <c r="I27" s="1454" t="s">
        <v>559</v>
      </c>
      <c r="J27" s="1455"/>
      <c r="K27" s="9"/>
    </row>
    <row r="28" spans="1:11" ht="11.25" customHeight="1">
      <c r="A28" s="39">
        <v>32335</v>
      </c>
      <c r="B28" s="124">
        <v>41468323355</v>
      </c>
      <c r="C28" s="98" t="s">
        <v>182</v>
      </c>
      <c r="D28" s="130" t="s">
        <v>183</v>
      </c>
      <c r="E28" s="136">
        <v>30</v>
      </c>
      <c r="F28" s="86">
        <v>12</v>
      </c>
      <c r="G28" s="21"/>
      <c r="H28" s="129">
        <f t="shared" si="2"/>
        <v>0</v>
      </c>
      <c r="I28" s="751"/>
      <c r="J28" s="751"/>
      <c r="K28" s="9"/>
    </row>
    <row r="29" spans="1:11" s="139" customFormat="1" ht="18">
      <c r="A29" s="1448" t="s">
        <v>342</v>
      </c>
      <c r="B29" s="1449"/>
      <c r="C29" s="1449"/>
      <c r="D29" s="1449"/>
      <c r="E29" s="1449"/>
      <c r="F29" s="1449"/>
      <c r="G29" s="1449"/>
      <c r="H29" s="1449"/>
      <c r="I29" s="872"/>
      <c r="J29" s="872"/>
      <c r="K29" s="873"/>
    </row>
    <row r="30" spans="1:11" ht="17">
      <c r="A30" s="1440" t="s">
        <v>194</v>
      </c>
      <c r="B30" s="1441"/>
      <c r="C30" s="1442"/>
      <c r="D30" s="1442"/>
      <c r="E30" s="1442"/>
      <c r="F30" s="1442"/>
      <c r="G30" s="1442"/>
      <c r="H30" s="1442"/>
      <c r="I30" s="874"/>
      <c r="J30" s="751"/>
      <c r="K30" s="9"/>
    </row>
    <row r="31" spans="1:11" s="137" customFormat="1" ht="24" customHeight="1">
      <c r="A31" s="116" t="s">
        <v>0</v>
      </c>
      <c r="B31" s="117" t="s">
        <v>307</v>
      </c>
      <c r="C31" s="118"/>
      <c r="D31" s="119" t="s">
        <v>3</v>
      </c>
      <c r="E31" s="120" t="s">
        <v>306</v>
      </c>
      <c r="F31" s="138" t="s">
        <v>292</v>
      </c>
      <c r="G31" s="122" t="s">
        <v>338</v>
      </c>
      <c r="H31" s="120" t="s">
        <v>337</v>
      </c>
      <c r="I31" s="875"/>
      <c r="J31" s="318"/>
      <c r="K31" s="871"/>
    </row>
    <row r="32" spans="1:11" ht="11.25" customHeight="1">
      <c r="A32" s="39">
        <v>11010</v>
      </c>
      <c r="B32" s="124">
        <v>41468110108</v>
      </c>
      <c r="C32" s="98"/>
      <c r="D32" s="48" t="s">
        <v>201</v>
      </c>
      <c r="E32" s="49">
        <v>35</v>
      </c>
      <c r="F32" s="86">
        <v>13</v>
      </c>
      <c r="G32" s="21"/>
      <c r="H32" s="129">
        <f t="shared" ref="H32:H42" si="3">G32*F32</f>
        <v>0</v>
      </c>
      <c r="I32" s="751"/>
      <c r="J32" s="751"/>
      <c r="K32" s="9"/>
    </row>
    <row r="33" spans="1:11" ht="11.25" customHeight="1">
      <c r="A33" s="39">
        <v>11011</v>
      </c>
      <c r="B33" s="124">
        <v>41468110115</v>
      </c>
      <c r="C33" s="98"/>
      <c r="D33" s="48" t="s">
        <v>202</v>
      </c>
      <c r="E33" s="49">
        <v>35</v>
      </c>
      <c r="F33" s="86">
        <v>13</v>
      </c>
      <c r="G33" s="21"/>
      <c r="H33" s="129">
        <f t="shared" si="3"/>
        <v>0</v>
      </c>
      <c r="I33" s="751"/>
      <c r="J33" s="751"/>
      <c r="K33" s="9"/>
    </row>
    <row r="34" spans="1:11" ht="11.25" customHeight="1">
      <c r="A34" s="39">
        <v>11012</v>
      </c>
      <c r="B34" s="124">
        <v>41468110122</v>
      </c>
      <c r="C34" s="98"/>
      <c r="D34" s="48" t="s">
        <v>203</v>
      </c>
      <c r="E34" s="49">
        <v>35</v>
      </c>
      <c r="F34" s="86">
        <v>13</v>
      </c>
      <c r="G34" s="21"/>
      <c r="H34" s="129">
        <f t="shared" si="3"/>
        <v>0</v>
      </c>
      <c r="I34" s="751"/>
      <c r="J34" s="751"/>
      <c r="K34" s="9"/>
    </row>
    <row r="35" spans="1:11" ht="11.25" customHeight="1">
      <c r="A35" s="39">
        <v>11013</v>
      </c>
      <c r="B35" s="124">
        <v>41468110139</v>
      </c>
      <c r="C35" s="98"/>
      <c r="D35" s="48" t="s">
        <v>204</v>
      </c>
      <c r="E35" s="49">
        <v>35</v>
      </c>
      <c r="F35" s="86">
        <v>13</v>
      </c>
      <c r="G35" s="21"/>
      <c r="H35" s="129">
        <f t="shared" si="3"/>
        <v>0</v>
      </c>
      <c r="I35" s="751"/>
      <c r="J35" s="751"/>
      <c r="K35" s="9"/>
    </row>
    <row r="36" spans="1:11" ht="11.25" customHeight="1">
      <c r="A36" s="39">
        <v>11014</v>
      </c>
      <c r="B36" s="124">
        <v>41468110146</v>
      </c>
      <c r="C36" s="98"/>
      <c r="D36" s="48" t="s">
        <v>205</v>
      </c>
      <c r="E36" s="49">
        <v>35</v>
      </c>
      <c r="F36" s="86">
        <v>13</v>
      </c>
      <c r="G36" s="21"/>
      <c r="H36" s="129">
        <f t="shared" si="3"/>
        <v>0</v>
      </c>
      <c r="I36" s="751"/>
      <c r="J36" s="751"/>
      <c r="K36" s="9"/>
    </row>
    <row r="37" spans="1:11" ht="11.25" customHeight="1">
      <c r="A37" s="39">
        <v>11015</v>
      </c>
      <c r="B37" s="124">
        <v>41468110153</v>
      </c>
      <c r="C37" s="98"/>
      <c r="D37" s="48" t="s">
        <v>206</v>
      </c>
      <c r="E37" s="49">
        <v>35</v>
      </c>
      <c r="F37" s="86">
        <v>13</v>
      </c>
      <c r="G37" s="21"/>
      <c r="H37" s="129">
        <f t="shared" si="3"/>
        <v>0</v>
      </c>
      <c r="I37" s="751"/>
      <c r="J37" s="751"/>
      <c r="K37" s="9"/>
    </row>
    <row r="38" spans="1:11" ht="11.25" customHeight="1">
      <c r="A38" s="39">
        <v>11016</v>
      </c>
      <c r="B38" s="124">
        <v>41468110160</v>
      </c>
      <c r="C38" s="98"/>
      <c r="D38" s="48" t="s">
        <v>207</v>
      </c>
      <c r="E38" s="49">
        <v>35</v>
      </c>
      <c r="F38" s="86">
        <v>13</v>
      </c>
      <c r="G38" s="21"/>
      <c r="H38" s="129">
        <f t="shared" si="3"/>
        <v>0</v>
      </c>
      <c r="I38" s="1456" t="s">
        <v>560</v>
      </c>
      <c r="J38" s="1455"/>
      <c r="K38" s="9"/>
    </row>
    <row r="39" spans="1:11" ht="11.25" customHeight="1">
      <c r="A39" s="39">
        <v>11017</v>
      </c>
      <c r="B39" s="124">
        <v>41468110177</v>
      </c>
      <c r="C39" s="98"/>
      <c r="D39" s="48" t="s">
        <v>208</v>
      </c>
      <c r="E39" s="49">
        <v>35</v>
      </c>
      <c r="F39" s="86">
        <v>13</v>
      </c>
      <c r="G39" s="21"/>
      <c r="H39" s="129">
        <f t="shared" si="3"/>
        <v>0</v>
      </c>
      <c r="I39" s="751"/>
      <c r="J39" s="751"/>
      <c r="K39" s="9"/>
    </row>
    <row r="40" spans="1:11" ht="11.25" customHeight="1">
      <c r="A40" s="39">
        <v>11018</v>
      </c>
      <c r="B40" s="124">
        <v>41468110184</v>
      </c>
      <c r="C40" s="98"/>
      <c r="D40" s="48" t="s">
        <v>209</v>
      </c>
      <c r="E40" s="49">
        <v>35</v>
      </c>
      <c r="F40" s="86">
        <v>13</v>
      </c>
      <c r="G40" s="21"/>
      <c r="H40" s="129">
        <f t="shared" si="3"/>
        <v>0</v>
      </c>
      <c r="I40" s="751"/>
      <c r="J40" s="751"/>
      <c r="K40" s="9"/>
    </row>
    <row r="41" spans="1:11">
      <c r="A41" s="39">
        <v>11019</v>
      </c>
      <c r="B41" s="124">
        <v>41468110191</v>
      </c>
      <c r="C41" s="98"/>
      <c r="D41" s="48" t="s">
        <v>210</v>
      </c>
      <c r="E41" s="49">
        <v>35</v>
      </c>
      <c r="F41" s="86">
        <v>13</v>
      </c>
      <c r="G41" s="21"/>
      <c r="H41" s="129">
        <f t="shared" si="3"/>
        <v>0</v>
      </c>
      <c r="I41" s="751"/>
      <c r="J41" s="751"/>
      <c r="K41" s="9"/>
    </row>
    <row r="42" spans="1:11">
      <c r="A42" s="39">
        <v>11020</v>
      </c>
      <c r="B42" s="124">
        <v>41468110207</v>
      </c>
      <c r="C42" s="98"/>
      <c r="D42" s="48" t="s">
        <v>211</v>
      </c>
      <c r="E42" s="49">
        <v>35</v>
      </c>
      <c r="F42" s="86">
        <v>13</v>
      </c>
      <c r="G42" s="21"/>
      <c r="H42" s="129">
        <f t="shared" si="3"/>
        <v>0</v>
      </c>
      <c r="I42" s="751"/>
      <c r="J42" s="751"/>
      <c r="K42" s="9"/>
    </row>
    <row r="43" spans="1:11" ht="17">
      <c r="A43" s="1440" t="s">
        <v>184</v>
      </c>
      <c r="B43" s="1441"/>
      <c r="C43" s="1442"/>
      <c r="D43" s="1442"/>
      <c r="E43" s="1442"/>
      <c r="F43" s="1442"/>
      <c r="G43" s="1442"/>
      <c r="H43" s="1442"/>
      <c r="I43" s="751"/>
      <c r="J43" s="751"/>
      <c r="K43" s="9"/>
    </row>
    <row r="44" spans="1:11" ht="24" customHeight="1">
      <c r="A44" s="116" t="s">
        <v>0</v>
      </c>
      <c r="B44" s="117" t="s">
        <v>307</v>
      </c>
      <c r="C44" s="118"/>
      <c r="D44" s="119" t="s">
        <v>3</v>
      </c>
      <c r="E44" s="120" t="s">
        <v>306</v>
      </c>
      <c r="F44" s="138" t="s">
        <v>292</v>
      </c>
      <c r="G44" s="122" t="s">
        <v>338</v>
      </c>
      <c r="H44" s="120" t="s">
        <v>337</v>
      </c>
      <c r="I44" s="751"/>
      <c r="J44" s="751"/>
      <c r="K44" s="9"/>
    </row>
    <row r="45" spans="1:11" ht="11.25" customHeight="1">
      <c r="A45" s="39">
        <v>12010</v>
      </c>
      <c r="B45" s="124">
        <v>41468120107</v>
      </c>
      <c r="C45" s="98"/>
      <c r="D45" s="48" t="s">
        <v>201</v>
      </c>
      <c r="E45" s="140">
        <v>30</v>
      </c>
      <c r="F45" s="86">
        <v>10</v>
      </c>
      <c r="G45" s="21"/>
      <c r="H45" s="129">
        <f t="shared" ref="H45:H55" si="4">G45*F45</f>
        <v>0</v>
      </c>
      <c r="I45" s="751"/>
      <c r="J45" s="751"/>
      <c r="K45" s="9"/>
    </row>
    <row r="46" spans="1:11" ht="11.25" customHeight="1">
      <c r="A46" s="39">
        <v>12011</v>
      </c>
      <c r="B46" s="124">
        <v>41468120114</v>
      </c>
      <c r="C46" s="98"/>
      <c r="D46" s="48" t="s">
        <v>202</v>
      </c>
      <c r="E46" s="140">
        <v>30</v>
      </c>
      <c r="F46" s="86">
        <v>10</v>
      </c>
      <c r="G46" s="21"/>
      <c r="H46" s="129">
        <f t="shared" si="4"/>
        <v>0</v>
      </c>
      <c r="I46" s="751"/>
      <c r="J46" s="751"/>
      <c r="K46" s="9"/>
    </row>
    <row r="47" spans="1:11" ht="11.25" customHeight="1">
      <c r="A47" s="39">
        <v>12012</v>
      </c>
      <c r="B47" s="124">
        <v>41468120121</v>
      </c>
      <c r="C47" s="98"/>
      <c r="D47" s="48" t="s">
        <v>203</v>
      </c>
      <c r="E47" s="140">
        <v>30</v>
      </c>
      <c r="F47" s="86">
        <v>10</v>
      </c>
      <c r="G47" s="21"/>
      <c r="H47" s="129">
        <f t="shared" si="4"/>
        <v>0</v>
      </c>
      <c r="I47" s="751"/>
      <c r="J47" s="751"/>
      <c r="K47" s="9"/>
    </row>
    <row r="48" spans="1:11" ht="11.25" customHeight="1">
      <c r="A48" s="39">
        <v>12013</v>
      </c>
      <c r="B48" s="124">
        <v>41468120138</v>
      </c>
      <c r="C48" s="98"/>
      <c r="D48" s="48" t="s">
        <v>204</v>
      </c>
      <c r="E48" s="140">
        <v>30</v>
      </c>
      <c r="F48" s="86">
        <v>10</v>
      </c>
      <c r="G48" s="21"/>
      <c r="H48" s="129">
        <f t="shared" si="4"/>
        <v>0</v>
      </c>
      <c r="I48" s="751"/>
      <c r="J48" s="751"/>
      <c r="K48" s="9"/>
    </row>
    <row r="49" spans="1:11" ht="11.25" customHeight="1">
      <c r="A49" s="39">
        <v>12014</v>
      </c>
      <c r="B49" s="124">
        <v>41468120145</v>
      </c>
      <c r="C49" s="98"/>
      <c r="D49" s="48" t="s">
        <v>205</v>
      </c>
      <c r="E49" s="140">
        <v>30</v>
      </c>
      <c r="F49" s="86">
        <v>10</v>
      </c>
      <c r="G49" s="21"/>
      <c r="H49" s="129">
        <f t="shared" si="4"/>
        <v>0</v>
      </c>
      <c r="I49" s="751"/>
      <c r="J49" s="751"/>
      <c r="K49" s="9"/>
    </row>
    <row r="50" spans="1:11" ht="11.25" customHeight="1">
      <c r="A50" s="39">
        <v>12015</v>
      </c>
      <c r="B50" s="124">
        <v>41468120152</v>
      </c>
      <c r="C50" s="98"/>
      <c r="D50" s="48" t="s">
        <v>206</v>
      </c>
      <c r="E50" s="140">
        <v>30</v>
      </c>
      <c r="F50" s="86">
        <v>10</v>
      </c>
      <c r="G50" s="21"/>
      <c r="H50" s="129">
        <f t="shared" si="4"/>
        <v>0</v>
      </c>
      <c r="I50" s="751"/>
      <c r="J50" s="751"/>
      <c r="K50" s="9"/>
    </row>
    <row r="51" spans="1:11" ht="11.25" customHeight="1">
      <c r="A51" s="39">
        <v>12016</v>
      </c>
      <c r="B51" s="124">
        <v>41468120169</v>
      </c>
      <c r="C51" s="98"/>
      <c r="D51" s="48" t="s">
        <v>207</v>
      </c>
      <c r="E51" s="140">
        <v>30</v>
      </c>
      <c r="F51" s="86">
        <v>10</v>
      </c>
      <c r="G51" s="21"/>
      <c r="H51" s="129">
        <f t="shared" si="4"/>
        <v>0</v>
      </c>
      <c r="I51" s="1457" t="s">
        <v>561</v>
      </c>
      <c r="J51" s="1458"/>
      <c r="K51" s="1459"/>
    </row>
    <row r="52" spans="1:11" ht="11.25" customHeight="1">
      <c r="A52" s="39">
        <v>12017</v>
      </c>
      <c r="B52" s="124">
        <v>41468120176</v>
      </c>
      <c r="C52" s="98"/>
      <c r="D52" s="48" t="s">
        <v>208</v>
      </c>
      <c r="E52" s="140">
        <v>30</v>
      </c>
      <c r="F52" s="86">
        <v>10</v>
      </c>
      <c r="G52" s="21"/>
      <c r="H52" s="129">
        <f t="shared" si="4"/>
        <v>0</v>
      </c>
      <c r="I52" s="751"/>
      <c r="J52" s="751"/>
      <c r="K52" s="9"/>
    </row>
    <row r="53" spans="1:11" ht="11.25" customHeight="1">
      <c r="A53" s="39">
        <v>12018</v>
      </c>
      <c r="B53" s="124">
        <v>41468120183</v>
      </c>
      <c r="C53" s="98"/>
      <c r="D53" s="48" t="s">
        <v>209</v>
      </c>
      <c r="E53" s="140">
        <v>30</v>
      </c>
      <c r="F53" s="86">
        <v>10</v>
      </c>
      <c r="G53" s="21"/>
      <c r="H53" s="129">
        <f t="shared" si="4"/>
        <v>0</v>
      </c>
      <c r="I53" s="751"/>
      <c r="J53" s="751"/>
      <c r="K53" s="9"/>
    </row>
    <row r="54" spans="1:11" ht="11.25" customHeight="1">
      <c r="A54" s="39">
        <v>12019</v>
      </c>
      <c r="B54" s="124">
        <v>41468120190</v>
      </c>
      <c r="C54" s="98"/>
      <c r="D54" s="48" t="s">
        <v>210</v>
      </c>
      <c r="E54" s="140">
        <v>30</v>
      </c>
      <c r="F54" s="86">
        <v>10</v>
      </c>
      <c r="G54" s="21"/>
      <c r="H54" s="129">
        <f t="shared" si="4"/>
        <v>0</v>
      </c>
      <c r="I54" s="751"/>
      <c r="J54" s="751"/>
      <c r="K54" s="9"/>
    </row>
    <row r="55" spans="1:11" ht="12" customHeight="1">
      <c r="A55" s="52">
        <v>12020</v>
      </c>
      <c r="B55" s="141">
        <v>41468120206</v>
      </c>
      <c r="C55" s="99"/>
      <c r="D55" s="51" t="s">
        <v>211</v>
      </c>
      <c r="E55" s="142">
        <v>30</v>
      </c>
      <c r="F55" s="143">
        <v>10</v>
      </c>
      <c r="G55" s="2"/>
      <c r="H55" s="145">
        <f t="shared" si="4"/>
        <v>0</v>
      </c>
      <c r="I55" s="751"/>
      <c r="J55" s="751"/>
      <c r="K55" s="9"/>
    </row>
    <row r="56" spans="1:11" ht="14.25" customHeight="1" thickBot="1">
      <c r="A56" s="876"/>
      <c r="B56" s="877"/>
      <c r="C56" s="878"/>
      <c r="D56" s="1443" t="s">
        <v>399</v>
      </c>
      <c r="E56" s="1443"/>
      <c r="F56" s="1444"/>
      <c r="G56" s="879">
        <f>SUM(G55,G45:G54,G32:G42,G22:G28,G13:G19,G4:G10)</f>
        <v>0</v>
      </c>
      <c r="H56" s="880">
        <f>SUM(H45:H55,H32:H42,H22:H28,H13:H19,H4:H10)</f>
        <v>0</v>
      </c>
      <c r="I56" s="881"/>
      <c r="J56" s="20"/>
      <c r="K56" s="112"/>
    </row>
    <row r="57" spans="1:11">
      <c r="H57" s="870"/>
      <c r="K57" s="5">
        <v>2</v>
      </c>
    </row>
    <row r="58" spans="1:11">
      <c r="H58" s="147"/>
    </row>
  </sheetData>
  <mergeCells count="13">
    <mergeCell ref="I7:J7"/>
    <mergeCell ref="I16:J16"/>
    <mergeCell ref="I27:J27"/>
    <mergeCell ref="I38:J38"/>
    <mergeCell ref="I51:K51"/>
    <mergeCell ref="A30:H30"/>
    <mergeCell ref="A43:H43"/>
    <mergeCell ref="D56:F56"/>
    <mergeCell ref="A1:H1"/>
    <mergeCell ref="A29:H29"/>
    <mergeCell ref="A2:H2"/>
    <mergeCell ref="A11:H11"/>
    <mergeCell ref="A20:H20"/>
  </mergeCells>
  <phoneticPr fontId="11" type="noConversion"/>
  <printOptions horizontalCentered="1"/>
  <pageMargins left="0.26" right="0.26" top="0.31" bottom="0.2" header="0.23" footer="0.19"/>
  <pageSetup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0"/>
    <pageSetUpPr fitToPage="1"/>
  </sheetPr>
  <dimension ref="A2:O87"/>
  <sheetViews>
    <sheetView topLeftCell="A16" zoomScale="75" zoomScaleNormal="75" zoomScalePageLayoutView="75" workbookViewId="0">
      <selection activeCell="J31" sqref="J31"/>
    </sheetView>
  </sheetViews>
  <sheetFormatPr baseColWidth="10" defaultColWidth="8.83203125" defaultRowHeight="15" x14ac:dyDescent="0"/>
  <cols>
    <col min="1" max="1" width="11.33203125" style="418" customWidth="1"/>
    <col min="2" max="2" width="17.6640625" style="458" bestFit="1" customWidth="1"/>
    <col min="3" max="3" width="12.1640625" style="418" customWidth="1"/>
    <col min="4" max="4" width="34.83203125" style="418" bestFit="1" customWidth="1"/>
    <col min="5" max="5" width="10" style="459" bestFit="1" customWidth="1"/>
    <col min="6" max="6" width="9.33203125" style="418" bestFit="1" customWidth="1"/>
    <col min="7" max="7" width="10" style="486" customWidth="1"/>
    <col min="8" max="8" width="14.1640625" style="483" customWidth="1"/>
    <col min="9" max="14" width="8.83203125" style="5"/>
    <col min="15" max="15" width="23" style="5" customWidth="1"/>
    <col min="16" max="16" width="25.33203125" style="5" customWidth="1"/>
    <col min="17" max="17" width="36.5" style="5" customWidth="1"/>
    <col min="18" max="16384" width="8.83203125" style="5"/>
  </cols>
  <sheetData>
    <row r="2" spans="1:15" ht="27.75" customHeight="1">
      <c r="A2" s="1468" t="s">
        <v>413</v>
      </c>
      <c r="B2" s="1468"/>
      <c r="C2" s="1468"/>
      <c r="D2" s="1468"/>
      <c r="E2" s="1468"/>
      <c r="F2" s="1468"/>
      <c r="G2" s="1468"/>
      <c r="H2" s="1468"/>
    </row>
    <row r="3" spans="1:15">
      <c r="A3" s="180"/>
      <c r="B3" s="484"/>
      <c r="C3" s="180"/>
      <c r="D3" s="180"/>
      <c r="E3" s="455"/>
      <c r="F3" s="180"/>
      <c r="G3" s="184"/>
      <c r="H3" s="182"/>
    </row>
    <row r="4" spans="1:15">
      <c r="A4" s="1469" t="s">
        <v>356</v>
      </c>
      <c r="B4" s="1470"/>
      <c r="C4" s="1470"/>
      <c r="D4" s="1470"/>
      <c r="E4" s="1470"/>
      <c r="F4" s="1470"/>
      <c r="G4" s="1470"/>
      <c r="H4" s="1471"/>
    </row>
    <row r="5" spans="1:15" ht="21.75" customHeight="1">
      <c r="A5" s="1472" t="s">
        <v>411</v>
      </c>
      <c r="B5" s="1473"/>
      <c r="C5" s="1473"/>
      <c r="D5" s="1473"/>
      <c r="E5" s="1473"/>
      <c r="F5" s="1473"/>
      <c r="G5" s="1473"/>
      <c r="H5" s="1474"/>
    </row>
    <row r="6" spans="1:15">
      <c r="A6" s="1082"/>
      <c r="B6" s="460"/>
      <c r="C6" s="461"/>
      <c r="D6" s="461"/>
      <c r="E6" s="462"/>
      <c r="F6" s="463" t="s">
        <v>1</v>
      </c>
      <c r="G6" s="495" t="s">
        <v>335</v>
      </c>
      <c r="H6" s="1083" t="s">
        <v>337</v>
      </c>
    </row>
    <row r="7" spans="1:15">
      <c r="A7" s="1084" t="s">
        <v>0</v>
      </c>
      <c r="B7" s="464" t="s">
        <v>366</v>
      </c>
      <c r="C7" s="465" t="s">
        <v>187</v>
      </c>
      <c r="D7" s="466"/>
      <c r="E7" s="467" t="s">
        <v>306</v>
      </c>
      <c r="F7" s="468" t="s">
        <v>2</v>
      </c>
      <c r="G7" s="485" t="s">
        <v>336</v>
      </c>
      <c r="H7" s="472" t="s">
        <v>2</v>
      </c>
      <c r="O7" s="114"/>
    </row>
    <row r="8" spans="1:15">
      <c r="A8" s="151">
        <v>18152</v>
      </c>
      <c r="B8" s="152">
        <v>41468181528</v>
      </c>
      <c r="C8" s="167" t="s">
        <v>196</v>
      </c>
      <c r="D8" s="167"/>
      <c r="E8" s="160">
        <v>7.5</v>
      </c>
      <c r="F8" s="150">
        <v>3.25</v>
      </c>
      <c r="G8" s="457"/>
      <c r="H8" s="1085">
        <f>G8*F8</f>
        <v>0</v>
      </c>
    </row>
    <row r="9" spans="1:15">
      <c r="A9" s="1082"/>
      <c r="B9" s="460"/>
      <c r="C9" s="461"/>
      <c r="D9" s="461"/>
      <c r="E9" s="462"/>
      <c r="F9" s="463" t="s">
        <v>1</v>
      </c>
      <c r="G9" s="495" t="s">
        <v>335</v>
      </c>
      <c r="H9" s="1083" t="s">
        <v>337</v>
      </c>
    </row>
    <row r="10" spans="1:15">
      <c r="A10" s="1084" t="s">
        <v>0</v>
      </c>
      <c r="B10" s="464" t="s">
        <v>366</v>
      </c>
      <c r="C10" s="465" t="s">
        <v>187</v>
      </c>
      <c r="D10" s="466"/>
      <c r="E10" s="467" t="s">
        <v>306</v>
      </c>
      <c r="F10" s="468" t="s">
        <v>2</v>
      </c>
      <c r="G10" s="485" t="s">
        <v>336</v>
      </c>
      <c r="H10" s="472" t="s">
        <v>2</v>
      </c>
    </row>
    <row r="11" spans="1:15" ht="21.75" customHeight="1">
      <c r="A11" s="1472" t="s">
        <v>547</v>
      </c>
      <c r="B11" s="1473"/>
      <c r="C11" s="1473"/>
      <c r="D11" s="1473"/>
      <c r="E11" s="1473"/>
      <c r="F11" s="1473"/>
      <c r="G11" s="1473"/>
      <c r="H11" s="1474"/>
    </row>
    <row r="12" spans="1:15" ht="19.5" customHeight="1">
      <c r="A12" s="1082"/>
      <c r="B12" s="460"/>
      <c r="C12" s="461"/>
      <c r="D12" s="461"/>
      <c r="E12" s="462"/>
      <c r="F12" s="463" t="s">
        <v>1</v>
      </c>
      <c r="G12" s="495" t="s">
        <v>335</v>
      </c>
      <c r="H12" s="1083" t="s">
        <v>337</v>
      </c>
    </row>
    <row r="13" spans="1:15" ht="17.25" customHeight="1">
      <c r="A13" s="1084" t="s">
        <v>0</v>
      </c>
      <c r="B13" s="464" t="s">
        <v>366</v>
      </c>
      <c r="C13" s="465" t="s">
        <v>187</v>
      </c>
      <c r="D13" s="466"/>
      <c r="E13" s="467" t="s">
        <v>306</v>
      </c>
      <c r="F13" s="468" t="s">
        <v>2</v>
      </c>
      <c r="G13" s="485" t="s">
        <v>336</v>
      </c>
      <c r="H13" s="472" t="s">
        <v>2</v>
      </c>
    </row>
    <row r="14" spans="1:15">
      <c r="A14" s="151">
        <v>28107</v>
      </c>
      <c r="B14" s="152">
        <v>41468281075</v>
      </c>
      <c r="C14" s="1478" t="s">
        <v>196</v>
      </c>
      <c r="D14" s="1479"/>
      <c r="E14" s="160">
        <v>5.99</v>
      </c>
      <c r="F14" s="150">
        <v>2.5</v>
      </c>
      <c r="G14" s="457"/>
      <c r="H14" s="1085">
        <f>G14*F14</f>
        <v>0</v>
      </c>
    </row>
    <row r="15" spans="1:15" ht="21" customHeight="1">
      <c r="A15" s="1475" t="s">
        <v>412</v>
      </c>
      <c r="B15" s="1476"/>
      <c r="C15" s="1476"/>
      <c r="D15" s="1476"/>
      <c r="E15" s="1476"/>
      <c r="F15" s="1476"/>
      <c r="G15" s="1476"/>
      <c r="H15" s="1477"/>
    </row>
    <row r="16" spans="1:15">
      <c r="A16" s="1086"/>
      <c r="B16" s="479"/>
      <c r="C16" s="474"/>
      <c r="D16" s="475"/>
      <c r="E16" s="480"/>
      <c r="F16" s="477" t="s">
        <v>1</v>
      </c>
      <c r="G16" s="495" t="s">
        <v>335</v>
      </c>
      <c r="H16" s="1087" t="s">
        <v>337</v>
      </c>
    </row>
    <row r="17" spans="1:15">
      <c r="A17" s="1088" t="s">
        <v>0</v>
      </c>
      <c r="B17" s="469" t="s">
        <v>366</v>
      </c>
      <c r="C17" s="470" t="s">
        <v>187</v>
      </c>
      <c r="D17" s="471"/>
      <c r="E17" s="472" t="s">
        <v>306</v>
      </c>
      <c r="F17" s="468" t="s">
        <v>2</v>
      </c>
      <c r="G17" s="485" t="s">
        <v>336</v>
      </c>
      <c r="H17" s="485" t="s">
        <v>2</v>
      </c>
    </row>
    <row r="18" spans="1:15">
      <c r="A18" s="1089">
        <v>18140</v>
      </c>
      <c r="B18" s="152">
        <v>41468181405</v>
      </c>
      <c r="C18" s="153" t="s">
        <v>197</v>
      </c>
      <c r="D18" s="154"/>
      <c r="E18" s="155">
        <v>12</v>
      </c>
      <c r="F18" s="156">
        <v>5</v>
      </c>
      <c r="G18" s="188"/>
      <c r="H18" s="1085">
        <f t="shared" ref="H18:H19" si="0">G18*F18</f>
        <v>0</v>
      </c>
    </row>
    <row r="19" spans="1:15">
      <c r="A19" s="1090">
        <v>18150</v>
      </c>
      <c r="B19" s="179">
        <v>41468181504</v>
      </c>
      <c r="C19" s="157" t="s">
        <v>198</v>
      </c>
      <c r="D19" s="158"/>
      <c r="E19" s="456">
        <v>12</v>
      </c>
      <c r="F19" s="173">
        <v>5</v>
      </c>
      <c r="G19" s="190"/>
      <c r="H19" s="1085">
        <f t="shared" si="0"/>
        <v>0</v>
      </c>
      <c r="O19" s="807"/>
    </row>
    <row r="20" spans="1:15" ht="17">
      <c r="A20" s="1472" t="s">
        <v>410</v>
      </c>
      <c r="B20" s="1473"/>
      <c r="C20" s="1473"/>
      <c r="D20" s="1473"/>
      <c r="E20" s="1473"/>
      <c r="F20" s="1473"/>
      <c r="G20" s="1473"/>
      <c r="H20" s="1474"/>
      <c r="O20" s="807"/>
    </row>
    <row r="21" spans="1:15" ht="17">
      <c r="A21" s="1485" t="s">
        <v>357</v>
      </c>
      <c r="B21" s="1486"/>
      <c r="C21" s="1486"/>
      <c r="D21" s="1486"/>
      <c r="E21" s="1486"/>
      <c r="F21" s="1486"/>
      <c r="G21" s="1486"/>
      <c r="H21" s="1487"/>
    </row>
    <row r="22" spans="1:15" ht="17">
      <c r="A22" s="1488" t="s">
        <v>358</v>
      </c>
      <c r="B22" s="1489"/>
      <c r="C22" s="1489"/>
      <c r="D22" s="1489"/>
      <c r="E22" s="1489"/>
      <c r="F22" s="1489"/>
      <c r="G22" s="1489"/>
      <c r="H22" s="1490"/>
    </row>
    <row r="23" spans="1:15">
      <c r="A23" s="1086"/>
      <c r="B23" s="473"/>
      <c r="C23" s="474"/>
      <c r="D23" s="475"/>
      <c r="E23" s="476"/>
      <c r="F23" s="477" t="s">
        <v>1</v>
      </c>
      <c r="G23" s="495" t="s">
        <v>335</v>
      </c>
      <c r="H23" s="1091" t="s">
        <v>337</v>
      </c>
    </row>
    <row r="24" spans="1:15">
      <c r="A24" s="1088" t="s">
        <v>0</v>
      </c>
      <c r="B24" s="478" t="s">
        <v>307</v>
      </c>
      <c r="C24" s="470" t="s">
        <v>187</v>
      </c>
      <c r="D24" s="471"/>
      <c r="E24" s="472" t="s">
        <v>306</v>
      </c>
      <c r="F24" s="468" t="s">
        <v>2</v>
      </c>
      <c r="G24" s="485" t="s">
        <v>336</v>
      </c>
      <c r="H24" s="467" t="s">
        <v>2</v>
      </c>
    </row>
    <row r="25" spans="1:15">
      <c r="A25" s="1092">
        <v>97597</v>
      </c>
      <c r="B25" s="152">
        <v>41468975974</v>
      </c>
      <c r="C25" s="1053" t="s">
        <v>359</v>
      </c>
      <c r="D25" s="1054"/>
      <c r="E25" s="160">
        <v>9</v>
      </c>
      <c r="F25" s="161">
        <v>51</v>
      </c>
      <c r="G25" s="189"/>
      <c r="H25" s="1085">
        <f t="shared" ref="H25:H26" si="1">G25*F25</f>
        <v>0</v>
      </c>
    </row>
    <row r="26" spans="1:15">
      <c r="A26" s="1093">
        <v>3003</v>
      </c>
      <c r="B26" s="162">
        <v>41468030031</v>
      </c>
      <c r="C26" s="163" t="s">
        <v>223</v>
      </c>
      <c r="D26" s="163"/>
      <c r="E26" s="164">
        <v>9</v>
      </c>
      <c r="F26" s="165">
        <v>4</v>
      </c>
      <c r="G26" s="188"/>
      <c r="H26" s="1085">
        <f t="shared" si="1"/>
        <v>0</v>
      </c>
    </row>
    <row r="27" spans="1:15" ht="18" customHeight="1">
      <c r="A27" s="1480" t="s">
        <v>402</v>
      </c>
      <c r="B27" s="1481"/>
      <c r="C27" s="1481"/>
      <c r="D27" s="1481"/>
      <c r="E27" s="1481"/>
      <c r="F27" s="1481"/>
      <c r="G27" s="1481"/>
      <c r="H27" s="1482"/>
    </row>
    <row r="28" spans="1:15" ht="17.25" customHeight="1">
      <c r="A28" s="1491" t="s">
        <v>360</v>
      </c>
      <c r="B28" s="1492"/>
      <c r="C28" s="1492"/>
      <c r="D28" s="1492"/>
      <c r="E28" s="1492"/>
      <c r="F28" s="1492"/>
      <c r="G28" s="1492"/>
      <c r="H28" s="1493"/>
    </row>
    <row r="29" spans="1:15">
      <c r="A29" s="1094"/>
      <c r="B29" s="502"/>
      <c r="C29" s="503" t="s">
        <v>361</v>
      </c>
      <c r="D29" s="494"/>
      <c r="E29" s="499"/>
      <c r="F29" s="498" t="s">
        <v>1</v>
      </c>
      <c r="G29" s="495" t="s">
        <v>335</v>
      </c>
      <c r="H29" s="462" t="s">
        <v>337</v>
      </c>
    </row>
    <row r="30" spans="1:15">
      <c r="A30" s="1084" t="s">
        <v>4</v>
      </c>
      <c r="B30" s="464" t="s">
        <v>366</v>
      </c>
      <c r="C30" s="470" t="s">
        <v>362</v>
      </c>
      <c r="D30" s="481" t="s">
        <v>37</v>
      </c>
      <c r="E30" s="467" t="s">
        <v>306</v>
      </c>
      <c r="F30" s="482" t="s">
        <v>2</v>
      </c>
      <c r="G30" s="485" t="s">
        <v>336</v>
      </c>
      <c r="H30" s="467" t="s">
        <v>2</v>
      </c>
    </row>
    <row r="31" spans="1:15">
      <c r="A31" s="1089">
        <v>3003</v>
      </c>
      <c r="B31" s="168">
        <v>41468030031</v>
      </c>
      <c r="C31" s="151" t="s">
        <v>165</v>
      </c>
      <c r="D31" s="166" t="s">
        <v>166</v>
      </c>
      <c r="E31" s="160">
        <v>9</v>
      </c>
      <c r="F31" s="170">
        <v>4</v>
      </c>
      <c r="G31" s="188"/>
      <c r="H31" s="1085">
        <f t="shared" ref="H31:H34" si="2">G31*F31</f>
        <v>0</v>
      </c>
    </row>
    <row r="32" spans="1:15">
      <c r="A32" s="1090">
        <v>6013</v>
      </c>
      <c r="B32" s="171">
        <v>41468060137</v>
      </c>
      <c r="C32" s="169" t="s">
        <v>164</v>
      </c>
      <c r="D32" s="158" t="s">
        <v>367</v>
      </c>
      <c r="E32" s="172">
        <v>9.9499999999999993</v>
      </c>
      <c r="F32" s="173">
        <v>4.5</v>
      </c>
      <c r="G32" s="190"/>
      <c r="H32" s="1085">
        <f>G32*F32</f>
        <v>0</v>
      </c>
    </row>
    <row r="33" spans="1:8">
      <c r="A33" s="1089">
        <v>97795</v>
      </c>
      <c r="B33" s="168">
        <v>41468997952</v>
      </c>
      <c r="C33" s="151" t="s">
        <v>212</v>
      </c>
      <c r="D33" s="166" t="s">
        <v>214</v>
      </c>
      <c r="E33" s="160">
        <v>16.989999999999998</v>
      </c>
      <c r="F33" s="170">
        <v>9</v>
      </c>
      <c r="G33" s="188"/>
      <c r="H33" s="1085">
        <f t="shared" si="2"/>
        <v>0</v>
      </c>
    </row>
    <row r="34" spans="1:8">
      <c r="A34" s="151">
        <v>97796</v>
      </c>
      <c r="B34" s="168">
        <v>41468977969</v>
      </c>
      <c r="C34" s="151" t="s">
        <v>262</v>
      </c>
      <c r="D34" s="176" t="s">
        <v>213</v>
      </c>
      <c r="E34" s="177">
        <v>4.99</v>
      </c>
      <c r="F34" s="159">
        <v>2.25</v>
      </c>
      <c r="G34" s="188"/>
      <c r="H34" s="1085">
        <f t="shared" si="2"/>
        <v>0</v>
      </c>
    </row>
    <row r="35" spans="1:8" ht="24.75" customHeight="1">
      <c r="A35" s="1494" t="s">
        <v>597</v>
      </c>
      <c r="B35" s="1495"/>
      <c r="C35" s="1495"/>
      <c r="D35" s="1495"/>
      <c r="E35" s="1495"/>
      <c r="F35" s="1495"/>
      <c r="G35" s="1495"/>
      <c r="H35" s="1496"/>
    </row>
    <row r="36" spans="1:8">
      <c r="A36" s="1094"/>
      <c r="B36" s="492"/>
      <c r="C36" s="493" t="s">
        <v>335</v>
      </c>
      <c r="D36" s="494"/>
      <c r="E36" s="499"/>
      <c r="F36" s="498" t="s">
        <v>2</v>
      </c>
      <c r="G36" s="495" t="s">
        <v>601</v>
      </c>
      <c r="H36" s="495" t="s">
        <v>337</v>
      </c>
    </row>
    <row r="37" spans="1:8">
      <c r="A37" s="1084" t="s">
        <v>4</v>
      </c>
      <c r="B37" s="496" t="s">
        <v>366</v>
      </c>
      <c r="C37" s="497" t="s">
        <v>599</v>
      </c>
      <c r="D37" s="481" t="s">
        <v>37</v>
      </c>
      <c r="E37" s="467" t="s">
        <v>306</v>
      </c>
      <c r="F37" s="482" t="s">
        <v>599</v>
      </c>
      <c r="G37" s="485" t="s">
        <v>336</v>
      </c>
      <c r="H37" s="485" t="s">
        <v>2</v>
      </c>
    </row>
    <row r="38" spans="1:8">
      <c r="A38" s="151">
        <v>11330</v>
      </c>
      <c r="B38" s="168" t="s">
        <v>596</v>
      </c>
      <c r="C38" s="151">
        <v>144</v>
      </c>
      <c r="D38" s="176" t="s">
        <v>598</v>
      </c>
      <c r="E38" s="177" t="s">
        <v>596</v>
      </c>
      <c r="F38" s="159">
        <v>6</v>
      </c>
      <c r="G38" s="188"/>
      <c r="H38" s="1085">
        <f t="shared" ref="H38" si="3">G38*F38</f>
        <v>0</v>
      </c>
    </row>
    <row r="39" spans="1:8" ht="26.25" customHeight="1">
      <c r="A39" s="1494" t="s">
        <v>600</v>
      </c>
      <c r="B39" s="1495"/>
      <c r="C39" s="1495"/>
      <c r="D39" s="1495"/>
      <c r="E39" s="1495"/>
      <c r="F39" s="1495"/>
      <c r="G39" s="1495"/>
      <c r="H39" s="1496"/>
    </row>
    <row r="40" spans="1:8">
      <c r="A40" s="1094"/>
      <c r="B40" s="492"/>
      <c r="C40" s="493" t="s">
        <v>335</v>
      </c>
      <c r="D40" s="494"/>
      <c r="E40" s="499"/>
      <c r="F40" s="498" t="s">
        <v>1</v>
      </c>
      <c r="G40" s="495" t="s">
        <v>335</v>
      </c>
      <c r="H40" s="495" t="s">
        <v>337</v>
      </c>
    </row>
    <row r="41" spans="1:8">
      <c r="A41" s="1084" t="s">
        <v>4</v>
      </c>
      <c r="B41" s="496" t="s">
        <v>366</v>
      </c>
      <c r="C41" s="497" t="s">
        <v>409</v>
      </c>
      <c r="D41" s="481" t="s">
        <v>37</v>
      </c>
      <c r="E41" s="467" t="s">
        <v>306</v>
      </c>
      <c r="F41" s="482" t="s">
        <v>2</v>
      </c>
      <c r="G41" s="485" t="s">
        <v>336</v>
      </c>
      <c r="H41" s="485" t="s">
        <v>2</v>
      </c>
    </row>
    <row r="42" spans="1:8">
      <c r="A42" s="1095">
        <v>97743</v>
      </c>
      <c r="B42" s="973">
        <v>41468997435</v>
      </c>
      <c r="C42" s="974">
        <v>6</v>
      </c>
      <c r="D42" s="975" t="s">
        <v>583</v>
      </c>
      <c r="E42" s="174">
        <v>5.99</v>
      </c>
      <c r="F42" s="175">
        <v>2.5</v>
      </c>
      <c r="G42" s="976"/>
      <c r="H42" s="1085">
        <f t="shared" ref="H42:H48" si="4">G42*F42</f>
        <v>0</v>
      </c>
    </row>
    <row r="43" spans="1:8">
      <c r="A43" s="1095">
        <v>97744</v>
      </c>
      <c r="B43" s="973">
        <v>41468997442</v>
      </c>
      <c r="C43" s="974">
        <v>6</v>
      </c>
      <c r="D43" s="975" t="s">
        <v>584</v>
      </c>
      <c r="E43" s="174">
        <v>5.99</v>
      </c>
      <c r="F43" s="175">
        <v>2.5</v>
      </c>
      <c r="G43" s="976"/>
      <c r="H43" s="1085">
        <f t="shared" si="4"/>
        <v>0</v>
      </c>
    </row>
    <row r="44" spans="1:8">
      <c r="A44" s="1096" t="s">
        <v>363</v>
      </c>
      <c r="B44" s="971">
        <v>41468977466</v>
      </c>
      <c r="C44" s="500">
        <v>6</v>
      </c>
      <c r="D44" s="501" t="s">
        <v>383</v>
      </c>
      <c r="E44" s="174">
        <v>5.99</v>
      </c>
      <c r="F44" s="175">
        <v>2.5</v>
      </c>
      <c r="G44" s="643"/>
      <c r="H44" s="1085">
        <f t="shared" si="4"/>
        <v>0</v>
      </c>
    </row>
    <row r="45" spans="1:8">
      <c r="A45" s="1096" t="s">
        <v>364</v>
      </c>
      <c r="B45" s="971">
        <v>41468977473</v>
      </c>
      <c r="C45" s="500">
        <v>6</v>
      </c>
      <c r="D45" s="501" t="s">
        <v>384</v>
      </c>
      <c r="E45" s="178">
        <v>5.99</v>
      </c>
      <c r="F45" s="175">
        <v>2.5</v>
      </c>
      <c r="G45" s="488"/>
      <c r="H45" s="1085">
        <f t="shared" si="4"/>
        <v>0</v>
      </c>
    </row>
    <row r="46" spans="1:8">
      <c r="A46" s="1096" t="s">
        <v>365</v>
      </c>
      <c r="B46" s="971">
        <v>41468977497</v>
      </c>
      <c r="C46" s="500">
        <v>6</v>
      </c>
      <c r="D46" s="501" t="s">
        <v>317</v>
      </c>
      <c r="E46" s="178">
        <v>5.99</v>
      </c>
      <c r="F46" s="175">
        <v>2.5</v>
      </c>
      <c r="G46" s="488"/>
      <c r="H46" s="1085">
        <f t="shared" si="4"/>
        <v>0</v>
      </c>
    </row>
    <row r="47" spans="1:8">
      <c r="A47" s="1096" t="s">
        <v>461</v>
      </c>
      <c r="B47" s="971">
        <v>41468977510</v>
      </c>
      <c r="C47" s="500">
        <v>6</v>
      </c>
      <c r="D47" s="501" t="s">
        <v>401</v>
      </c>
      <c r="E47" s="178">
        <v>5.99</v>
      </c>
      <c r="F47" s="175">
        <v>2.5</v>
      </c>
      <c r="G47" s="488"/>
      <c r="H47" s="1085">
        <f t="shared" si="4"/>
        <v>0</v>
      </c>
    </row>
    <row r="48" spans="1:8">
      <c r="A48" s="1096" t="s">
        <v>408</v>
      </c>
      <c r="B48" s="971">
        <v>41468977480</v>
      </c>
      <c r="C48" s="500">
        <v>6</v>
      </c>
      <c r="D48" s="501" t="s">
        <v>451</v>
      </c>
      <c r="E48" s="178">
        <v>5.99</v>
      </c>
      <c r="F48" s="175">
        <v>2.5</v>
      </c>
      <c r="G48" s="488"/>
      <c r="H48" s="1085">
        <f t="shared" si="4"/>
        <v>0</v>
      </c>
    </row>
    <row r="49" spans="1:8">
      <c r="A49" s="490"/>
      <c r="B49" s="972"/>
      <c r="C49" s="490"/>
      <c r="D49" s="183" t="s">
        <v>414</v>
      </c>
      <c r="E49" s="491"/>
      <c r="F49" s="489"/>
      <c r="G49" s="490"/>
      <c r="H49" s="1097"/>
    </row>
    <row r="50" spans="1:8">
      <c r="A50" s="643">
        <v>97745</v>
      </c>
      <c r="B50" s="971">
        <v>41468977459</v>
      </c>
      <c r="C50" s="643">
        <v>6</v>
      </c>
      <c r="D50" s="644" t="s">
        <v>452</v>
      </c>
      <c r="E50" s="174">
        <v>5.99</v>
      </c>
      <c r="F50" s="175">
        <v>2.5</v>
      </c>
      <c r="G50" s="643"/>
      <c r="H50" s="1085">
        <f t="shared" ref="H50" si="5">G50*F50</f>
        <v>0</v>
      </c>
    </row>
    <row r="51" spans="1:8">
      <c r="A51" s="490"/>
      <c r="B51" s="972"/>
      <c r="C51" s="490"/>
      <c r="D51" s="1103" t="s">
        <v>453</v>
      </c>
      <c r="E51" s="491"/>
      <c r="F51" s="489"/>
      <c r="G51" s="774"/>
      <c r="H51" s="1098"/>
    </row>
    <row r="52" spans="1:8" ht="18" customHeight="1">
      <c r="A52" s="1099"/>
      <c r="B52" s="1100"/>
      <c r="C52" s="1483" t="s">
        <v>399</v>
      </c>
      <c r="D52" s="1483"/>
      <c r="E52" s="1483"/>
      <c r="F52" s="1484"/>
      <c r="G52" s="1102">
        <f>SUM(G51,G42:G50,G38,G31:G34,G24:G26,G18:G19,G14,G8)</f>
        <v>0</v>
      </c>
      <c r="H52" s="1101">
        <f>SUM(H50:H51,H42:H48,H38,H31:H34,H25:H26,H18:H19,H14,H8)</f>
        <v>0</v>
      </c>
    </row>
    <row r="53" spans="1:8" s="751" customFormat="1" ht="15" customHeight="1">
      <c r="A53" s="180"/>
      <c r="B53" s="504"/>
      <c r="C53" s="454"/>
      <c r="D53" s="180"/>
      <c r="E53" s="455"/>
      <c r="F53" s="1460" t="s">
        <v>607</v>
      </c>
      <c r="G53" s="1461"/>
      <c r="H53" s="1462"/>
    </row>
    <row r="54" spans="1:8" s="751" customFormat="1" ht="15" customHeight="1">
      <c r="A54" s="1079"/>
      <c r="B54" s="724"/>
      <c r="C54" s="773"/>
      <c r="D54" s="766"/>
      <c r="E54" s="766"/>
      <c r="F54" s="1463" t="s">
        <v>608</v>
      </c>
      <c r="G54" s="1464"/>
      <c r="H54" s="1465"/>
    </row>
    <row r="55" spans="1:8" s="751" customFormat="1" ht="15" customHeight="1">
      <c r="A55" s="1079"/>
      <c r="B55" s="724"/>
      <c r="C55" s="766"/>
      <c r="D55" s="766"/>
      <c r="E55" s="767"/>
      <c r="F55" s="1072"/>
      <c r="G55" s="1071"/>
      <c r="H55" s="1073"/>
    </row>
    <row r="56" spans="1:8" s="751" customFormat="1" ht="15" customHeight="1">
      <c r="A56" s="1079"/>
      <c r="B56" s="724"/>
      <c r="C56" s="766"/>
      <c r="D56" s="766"/>
      <c r="E56" s="767"/>
      <c r="F56" s="1072"/>
      <c r="G56" s="1071"/>
      <c r="H56" s="1073"/>
    </row>
    <row r="57" spans="1:8" s="751" customFormat="1" ht="15.75" customHeight="1">
      <c r="A57" s="1079"/>
      <c r="B57" s="724"/>
      <c r="C57" s="766"/>
      <c r="D57" s="766"/>
      <c r="E57" s="767"/>
      <c r="F57" s="1074"/>
      <c r="G57" s="1071"/>
      <c r="H57" s="1073"/>
    </row>
    <row r="58" spans="1:8" s="751" customFormat="1">
      <c r="A58" s="1079"/>
      <c r="B58" s="724"/>
      <c r="C58" s="768"/>
      <c r="D58" s="766"/>
      <c r="E58" s="744"/>
      <c r="F58" s="1074"/>
      <c r="G58" s="1071"/>
      <c r="H58" s="1073"/>
    </row>
    <row r="59" spans="1:8" s="751" customFormat="1">
      <c r="A59" s="1079"/>
      <c r="B59" s="724"/>
      <c r="C59" s="768"/>
      <c r="D59" s="766"/>
      <c r="E59" s="724"/>
      <c r="F59" s="1074"/>
      <c r="G59" s="1071"/>
      <c r="H59" s="1073"/>
    </row>
    <row r="60" spans="1:8" s="751" customFormat="1">
      <c r="A60" s="1080" t="s">
        <v>166</v>
      </c>
      <c r="B60" s="744"/>
      <c r="C60" s="744"/>
      <c r="D60" s="766"/>
      <c r="E60" s="724"/>
      <c r="F60" s="1072"/>
      <c r="G60" s="1071"/>
      <c r="H60" s="1075"/>
    </row>
    <row r="61" spans="1:8" s="751" customFormat="1">
      <c r="A61" s="1466" t="s">
        <v>569</v>
      </c>
      <c r="B61" s="1467"/>
      <c r="C61" s="1467"/>
      <c r="D61" s="1081"/>
      <c r="E61" s="1081"/>
      <c r="F61" s="1076"/>
      <c r="G61" s="1077"/>
      <c r="H61" s="1078"/>
    </row>
    <row r="62" spans="1:8">
      <c r="H62" s="707">
        <v>3</v>
      </c>
    </row>
    <row r="68" spans="1:8" s="8" customFormat="1">
      <c r="A68" s="487"/>
      <c r="B68" s="484"/>
      <c r="C68" s="180"/>
      <c r="D68" s="180"/>
      <c r="E68" s="455"/>
      <c r="F68" s="180"/>
      <c r="G68" s="184"/>
      <c r="H68" s="182"/>
    </row>
    <row r="69" spans="1:8" s="8" customFormat="1">
      <c r="A69" s="487"/>
      <c r="B69" s="484"/>
      <c r="C69" s="180"/>
      <c r="D69" s="180"/>
      <c r="E69" s="455"/>
      <c r="F69" s="180"/>
      <c r="G69" s="184"/>
      <c r="H69" s="182"/>
    </row>
    <row r="70" spans="1:8" s="8" customFormat="1">
      <c r="A70" s="487"/>
      <c r="B70" s="484"/>
      <c r="C70" s="180"/>
      <c r="D70" s="180"/>
      <c r="E70" s="455"/>
      <c r="F70" s="180"/>
      <c r="G70" s="184"/>
      <c r="H70" s="182"/>
    </row>
    <row r="71" spans="1:8" s="8" customFormat="1">
      <c r="A71" s="487"/>
      <c r="B71" s="484"/>
      <c r="C71" s="180"/>
      <c r="D71" s="180"/>
      <c r="E71" s="455"/>
      <c r="F71" s="180"/>
      <c r="G71" s="184"/>
      <c r="H71" s="182"/>
    </row>
    <row r="72" spans="1:8" s="8" customFormat="1">
      <c r="A72" s="487"/>
      <c r="B72" s="484"/>
      <c r="C72" s="180"/>
      <c r="D72" s="180"/>
      <c r="E72" s="455"/>
      <c r="F72" s="180"/>
      <c r="G72" s="184"/>
      <c r="H72" s="182"/>
    </row>
    <row r="73" spans="1:8" s="8" customFormat="1">
      <c r="A73" s="487"/>
      <c r="B73" s="484"/>
      <c r="C73" s="180"/>
      <c r="D73" s="180"/>
      <c r="E73" s="455"/>
      <c r="F73" s="180"/>
      <c r="G73" s="184"/>
      <c r="H73" s="182"/>
    </row>
    <row r="74" spans="1:8" s="8" customFormat="1">
      <c r="A74" s="487"/>
      <c r="B74" s="484"/>
      <c r="C74" s="180"/>
      <c r="D74" s="180"/>
      <c r="E74" s="455"/>
      <c r="F74" s="180"/>
      <c r="G74" s="184"/>
      <c r="H74" s="182"/>
    </row>
    <row r="75" spans="1:8" s="8" customFormat="1">
      <c r="A75" s="180"/>
      <c r="B75" s="484"/>
      <c r="C75" s="180"/>
      <c r="D75" s="180"/>
      <c r="E75" s="455"/>
      <c r="F75" s="180"/>
      <c r="G75" s="184"/>
      <c r="H75" s="182"/>
    </row>
    <row r="76" spans="1:8" s="8" customFormat="1">
      <c r="A76" s="180"/>
      <c r="B76" s="484"/>
      <c r="C76" s="180"/>
      <c r="D76" s="180"/>
      <c r="E76" s="455"/>
      <c r="F76" s="180"/>
      <c r="G76" s="184"/>
      <c r="H76" s="182"/>
    </row>
    <row r="77" spans="1:8" s="8" customFormat="1">
      <c r="A77" s="180"/>
      <c r="B77" s="484"/>
      <c r="C77" s="180"/>
      <c r="D77" s="180"/>
      <c r="E77" s="455"/>
      <c r="F77" s="180"/>
      <c r="G77" s="184"/>
      <c r="H77" s="182"/>
    </row>
    <row r="78" spans="1:8" s="8" customFormat="1">
      <c r="A78" s="180"/>
      <c r="B78" s="484"/>
      <c r="C78" s="180"/>
      <c r="D78" s="180"/>
      <c r="E78" s="455"/>
      <c r="F78" s="180"/>
      <c r="G78" s="184"/>
      <c r="H78" s="182"/>
    </row>
    <row r="79" spans="1:8" s="8" customFormat="1">
      <c r="A79" s="180"/>
      <c r="B79" s="484"/>
      <c r="C79" s="180"/>
      <c r="D79" s="180"/>
      <c r="E79" s="455"/>
      <c r="F79" s="180"/>
      <c r="G79" s="184"/>
      <c r="H79" s="182"/>
    </row>
    <row r="80" spans="1:8" s="8" customFormat="1">
      <c r="A80" s="180"/>
      <c r="B80" s="484"/>
      <c r="C80" s="180"/>
      <c r="D80" s="180"/>
      <c r="E80" s="455"/>
      <c r="F80" s="180"/>
      <c r="G80" s="184"/>
      <c r="H80" s="182"/>
    </row>
    <row r="81" spans="1:8" s="8" customFormat="1">
      <c r="A81" s="180"/>
      <c r="B81" s="484"/>
      <c r="C81" s="180"/>
      <c r="D81" s="180"/>
      <c r="E81" s="455"/>
      <c r="F81" s="180"/>
      <c r="G81" s="184"/>
      <c r="H81" s="182"/>
    </row>
    <row r="82" spans="1:8" s="8" customFormat="1">
      <c r="A82" s="180"/>
      <c r="B82" s="484"/>
      <c r="C82" s="180"/>
      <c r="D82" s="180"/>
      <c r="E82" s="455"/>
      <c r="F82" s="180"/>
      <c r="G82" s="184"/>
      <c r="H82" s="182"/>
    </row>
    <row r="83" spans="1:8" s="8" customFormat="1">
      <c r="A83" s="180"/>
      <c r="B83" s="484"/>
      <c r="C83" s="180"/>
      <c r="D83" s="180"/>
      <c r="E83" s="455"/>
      <c r="F83" s="180"/>
      <c r="G83" s="184"/>
      <c r="H83" s="182"/>
    </row>
    <row r="84" spans="1:8" s="8" customFormat="1">
      <c r="A84" s="180"/>
      <c r="B84" s="484"/>
      <c r="C84" s="180"/>
      <c r="D84" s="180"/>
      <c r="E84" s="455"/>
      <c r="F84" s="180"/>
      <c r="G84" s="184"/>
      <c r="H84" s="182"/>
    </row>
    <row r="85" spans="1:8" s="8" customFormat="1">
      <c r="A85" s="180"/>
      <c r="B85" s="484"/>
      <c r="C85" s="180"/>
      <c r="D85" s="180"/>
      <c r="E85" s="455"/>
      <c r="F85" s="180"/>
      <c r="G85" s="184"/>
      <c r="H85" s="182"/>
    </row>
    <row r="86" spans="1:8" s="8" customFormat="1">
      <c r="A86" s="180"/>
      <c r="B86" s="484"/>
      <c r="C86" s="180"/>
      <c r="D86" s="180"/>
      <c r="E86" s="455"/>
      <c r="F86" s="180"/>
      <c r="G86" s="184"/>
      <c r="H86" s="182"/>
    </row>
    <row r="87" spans="1:8" s="8" customFormat="1">
      <c r="A87" s="180"/>
      <c r="B87" s="484"/>
      <c r="C87" s="180"/>
      <c r="D87" s="180"/>
      <c r="E87" s="455"/>
      <c r="F87" s="180"/>
      <c r="G87" s="184"/>
      <c r="H87" s="182"/>
    </row>
  </sheetData>
  <sheetProtection password="CCB1" sheet="1" objects="1" scenarios="1"/>
  <mergeCells count="17">
    <mergeCell ref="A35:H35"/>
    <mergeCell ref="F53:H53"/>
    <mergeCell ref="F54:H54"/>
    <mergeCell ref="A61:C61"/>
    <mergeCell ref="A2:H2"/>
    <mergeCell ref="A4:H4"/>
    <mergeCell ref="A5:H5"/>
    <mergeCell ref="A15:H15"/>
    <mergeCell ref="A20:H20"/>
    <mergeCell ref="C14:D14"/>
    <mergeCell ref="A11:H11"/>
    <mergeCell ref="A27:H27"/>
    <mergeCell ref="C52:F52"/>
    <mergeCell ref="A21:H21"/>
    <mergeCell ref="A22:H22"/>
    <mergeCell ref="A28:H28"/>
    <mergeCell ref="A39:H39"/>
  </mergeCells>
  <phoneticPr fontId="31" type="noConversion"/>
  <printOptions horizontalCentered="1"/>
  <pageMargins left="0.25" right="0.25" top="0.25" bottom="0.25" header="0.3" footer="0.3"/>
  <pageSetup scale="76"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N47"/>
  <sheetViews>
    <sheetView workbookViewId="0">
      <selection sqref="A1:I47"/>
    </sheetView>
  </sheetViews>
  <sheetFormatPr baseColWidth="10" defaultColWidth="8.83203125" defaultRowHeight="14" x14ac:dyDescent="0"/>
  <cols>
    <col min="1" max="1" width="12.33203125" style="1333" customWidth="1"/>
    <col min="2" max="2" width="15.5" style="1333" customWidth="1"/>
    <col min="3" max="3" width="20.33203125" style="1333" customWidth="1"/>
    <col min="4" max="5" width="7.1640625" style="1333" customWidth="1"/>
    <col min="6" max="7" width="8" style="1333" bestFit="1" customWidth="1"/>
    <col min="8" max="16384" width="8.83203125" style="1333"/>
  </cols>
  <sheetData>
    <row r="1" spans="1:11">
      <c r="A1" s="1330"/>
      <c r="B1" s="1331"/>
      <c r="C1" s="1331"/>
      <c r="D1" s="1331"/>
      <c r="E1" s="1331"/>
      <c r="F1" s="1331"/>
      <c r="G1" s="1331"/>
      <c r="H1" s="1331"/>
      <c r="I1" s="1332"/>
    </row>
    <row r="2" spans="1:11" ht="25">
      <c r="A2" s="1502"/>
      <c r="B2" s="1503"/>
      <c r="C2" s="1503"/>
      <c r="D2" s="1503"/>
      <c r="E2" s="1503"/>
      <c r="F2" s="1503"/>
      <c r="G2" s="1503"/>
      <c r="H2" s="1503"/>
      <c r="I2" s="1504"/>
    </row>
    <row r="3" spans="1:11" ht="25">
      <c r="A3" s="1502" t="s">
        <v>680</v>
      </c>
      <c r="B3" s="1503"/>
      <c r="C3" s="1503"/>
      <c r="D3" s="1503"/>
      <c r="E3" s="1503"/>
      <c r="F3" s="1503"/>
      <c r="G3" s="1503"/>
      <c r="H3" s="1503"/>
      <c r="I3" s="1504"/>
    </row>
    <row r="4" spans="1:11">
      <c r="A4" s="1334"/>
      <c r="B4" s="1335"/>
      <c r="C4" s="1335"/>
      <c r="D4" s="1335"/>
      <c r="E4" s="1335"/>
      <c r="F4" s="1335"/>
      <c r="G4" s="1335"/>
      <c r="H4" s="1335"/>
      <c r="I4" s="1336"/>
    </row>
    <row r="5" spans="1:11" ht="22" thickBot="1">
      <c r="A5" s="1505" t="s">
        <v>681</v>
      </c>
      <c r="B5" s="1506"/>
      <c r="C5" s="1506"/>
      <c r="D5" s="1506"/>
      <c r="E5" s="1506"/>
      <c r="F5" s="1506"/>
      <c r="G5" s="1506"/>
      <c r="H5" s="1506"/>
      <c r="I5" s="1507"/>
    </row>
    <row r="6" spans="1:11" ht="15" thickBot="1">
      <c r="A6" s="1334"/>
      <c r="B6" s="1335"/>
      <c r="C6" s="1335"/>
      <c r="D6" s="1335"/>
      <c r="E6" s="1335"/>
      <c r="F6" s="1335"/>
      <c r="G6" s="1335"/>
      <c r="H6" s="1335"/>
      <c r="I6" s="1336"/>
      <c r="K6" s="1337"/>
    </row>
    <row r="7" spans="1:11" ht="15">
      <c r="A7" s="1334"/>
      <c r="B7" s="1335"/>
      <c r="C7" s="1335"/>
      <c r="D7" s="1335"/>
      <c r="E7" s="1338"/>
      <c r="F7" s="1338"/>
      <c r="G7" s="1338"/>
      <c r="H7" s="1335"/>
      <c r="I7" s="1336"/>
    </row>
    <row r="8" spans="1:11">
      <c r="A8" s="1334"/>
      <c r="B8" s="1335"/>
      <c r="C8" s="1335"/>
      <c r="D8" s="1335"/>
      <c r="E8" s="1335"/>
      <c r="F8" s="1335"/>
      <c r="G8" s="1335"/>
      <c r="H8" s="1335"/>
      <c r="I8" s="1336"/>
    </row>
    <row r="9" spans="1:11" ht="15">
      <c r="A9" s="1334"/>
      <c r="B9" s="1335"/>
      <c r="C9" s="1335"/>
      <c r="D9" s="1335"/>
      <c r="E9" s="1335"/>
      <c r="F9" s="1335"/>
      <c r="G9" s="1338"/>
      <c r="H9" s="1338"/>
      <c r="I9" s="1339"/>
    </row>
    <row r="10" spans="1:11">
      <c r="A10" s="1334"/>
      <c r="B10" s="1335"/>
      <c r="C10" s="1335"/>
      <c r="D10" s="1335"/>
      <c r="E10" s="1335"/>
      <c r="F10" s="1335"/>
      <c r="G10" s="1335"/>
      <c r="H10" s="1335"/>
      <c r="I10" s="1336"/>
    </row>
    <row r="11" spans="1:11">
      <c r="A11" s="1334"/>
      <c r="B11" s="1335"/>
      <c r="C11" s="1335"/>
      <c r="D11" s="1335"/>
      <c r="E11" s="1335"/>
      <c r="F11" s="1335"/>
      <c r="G11" s="1335"/>
      <c r="H11" s="1335"/>
      <c r="I11" s="1336"/>
    </row>
    <row r="12" spans="1:11">
      <c r="A12" s="1334"/>
      <c r="B12" s="1335"/>
      <c r="C12" s="1335"/>
      <c r="D12" s="1335"/>
      <c r="E12" s="1335"/>
      <c r="F12" s="1335"/>
      <c r="G12" s="1335"/>
      <c r="H12" s="1335"/>
      <c r="I12" s="1336"/>
    </row>
    <row r="13" spans="1:11">
      <c r="A13" s="1334"/>
      <c r="B13" s="1335"/>
      <c r="C13" s="1335"/>
      <c r="D13" s="1340" t="s">
        <v>682</v>
      </c>
      <c r="E13" s="1341"/>
      <c r="F13" s="1341"/>
      <c r="G13" s="1335"/>
      <c r="H13" s="1335"/>
      <c r="I13" s="1336"/>
    </row>
    <row r="14" spans="1:11">
      <c r="A14" s="1342"/>
      <c r="B14" s="1343"/>
      <c r="C14" s="1343"/>
      <c r="D14" s="1335"/>
      <c r="E14" s="1335"/>
      <c r="F14" s="1335"/>
      <c r="G14" s="1335"/>
      <c r="H14" s="1335"/>
      <c r="I14" s="1336"/>
    </row>
    <row r="15" spans="1:11">
      <c r="A15" s="1334"/>
      <c r="B15" s="1335"/>
      <c r="C15" s="1335"/>
      <c r="D15" s="1335"/>
      <c r="E15" s="1335"/>
      <c r="F15" s="1335"/>
      <c r="G15" s="1335"/>
      <c r="H15" s="1335"/>
      <c r="I15" s="1336"/>
    </row>
    <row r="16" spans="1:11" ht="24.75" customHeight="1">
      <c r="A16" s="1344" t="s">
        <v>4</v>
      </c>
      <c r="B16" s="1345" t="s">
        <v>307</v>
      </c>
      <c r="C16" s="1346" t="s">
        <v>37</v>
      </c>
      <c r="D16" s="1346" t="s">
        <v>3</v>
      </c>
      <c r="E16" s="1346" t="s">
        <v>683</v>
      </c>
      <c r="F16" s="1346" t="s">
        <v>306</v>
      </c>
      <c r="G16" s="1346" t="s">
        <v>684</v>
      </c>
      <c r="H16" s="1346" t="s">
        <v>338</v>
      </c>
      <c r="I16" s="1347" t="s">
        <v>337</v>
      </c>
    </row>
    <row r="17" spans="1:9">
      <c r="A17" s="1348">
        <v>97776</v>
      </c>
      <c r="B17" s="1349">
        <v>41468977763</v>
      </c>
      <c r="C17" s="1350" t="s">
        <v>685</v>
      </c>
      <c r="D17" s="1350" t="s">
        <v>686</v>
      </c>
      <c r="E17" s="1350">
        <v>12</v>
      </c>
      <c r="F17" s="1351">
        <v>18.989999999999998</v>
      </c>
      <c r="G17" s="1352">
        <v>7.75</v>
      </c>
      <c r="H17" s="1353"/>
      <c r="I17" s="1354">
        <f>H17*G17</f>
        <v>0</v>
      </c>
    </row>
    <row r="18" spans="1:9">
      <c r="A18" s="1334"/>
      <c r="B18" s="1335"/>
      <c r="C18" s="1335"/>
      <c r="D18" s="1335"/>
      <c r="E18" s="1335"/>
      <c r="F18" s="1335"/>
      <c r="G18" s="1335"/>
      <c r="H18" s="1335"/>
      <c r="I18" s="1336"/>
    </row>
    <row r="19" spans="1:9" ht="18">
      <c r="A19" s="1497"/>
      <c r="B19" s="1498"/>
      <c r="C19" s="1498"/>
      <c r="D19" s="1498"/>
      <c r="E19" s="1498"/>
      <c r="F19" s="1498"/>
      <c r="G19" s="1498"/>
      <c r="H19" s="1498"/>
      <c r="I19" s="1499"/>
    </row>
    <row r="20" spans="1:9" ht="18">
      <c r="A20" s="1497" t="s">
        <v>687</v>
      </c>
      <c r="B20" s="1498"/>
      <c r="C20" s="1498"/>
      <c r="D20" s="1498"/>
      <c r="E20" s="1498"/>
      <c r="F20" s="1498"/>
      <c r="G20" s="1498"/>
      <c r="H20" s="1498"/>
      <c r="I20" s="1499"/>
    </row>
    <row r="21" spans="1:9" ht="18">
      <c r="A21" s="1497" t="s">
        <v>688</v>
      </c>
      <c r="B21" s="1498"/>
      <c r="C21" s="1498"/>
      <c r="D21" s="1498"/>
      <c r="E21" s="1498"/>
      <c r="F21" s="1498"/>
      <c r="G21" s="1498"/>
      <c r="H21" s="1498"/>
      <c r="I21" s="1499"/>
    </row>
    <row r="22" spans="1:9" ht="18">
      <c r="A22" s="1497" t="s">
        <v>689</v>
      </c>
      <c r="B22" s="1498"/>
      <c r="C22" s="1498"/>
      <c r="D22" s="1498"/>
      <c r="E22" s="1498"/>
      <c r="F22" s="1498"/>
      <c r="G22" s="1498"/>
      <c r="H22" s="1498"/>
      <c r="I22" s="1499"/>
    </row>
    <row r="23" spans="1:9">
      <c r="A23" s="1334"/>
      <c r="B23" s="1335"/>
      <c r="C23" s="1335"/>
      <c r="D23" s="1335"/>
      <c r="E23" s="1335"/>
      <c r="F23" s="1335"/>
      <c r="G23" s="1335"/>
      <c r="H23" s="1335"/>
      <c r="I23" s="1336"/>
    </row>
    <row r="24" spans="1:9">
      <c r="A24" s="1334"/>
      <c r="B24" s="1335"/>
      <c r="C24" s="1335"/>
      <c r="D24" s="1335"/>
      <c r="E24" s="1335"/>
      <c r="F24" s="1335"/>
      <c r="G24" s="1335"/>
      <c r="H24" s="1335"/>
      <c r="I24" s="1336"/>
    </row>
    <row r="25" spans="1:9">
      <c r="A25" s="1334"/>
      <c r="B25" s="1335"/>
      <c r="C25" s="1335"/>
      <c r="D25" s="1335"/>
      <c r="E25" s="1335"/>
      <c r="F25" s="1335"/>
      <c r="G25" s="1335"/>
      <c r="H25" s="1335"/>
      <c r="I25" s="1336"/>
    </row>
    <row r="26" spans="1:9">
      <c r="A26" s="1334"/>
      <c r="B26" s="1335"/>
      <c r="C26" s="1335"/>
      <c r="D26" s="1335"/>
      <c r="E26" s="1335"/>
      <c r="F26" s="1335"/>
      <c r="G26" s="1335"/>
      <c r="H26" s="1335"/>
      <c r="I26" s="1336"/>
    </row>
    <row r="27" spans="1:9">
      <c r="A27" s="1334"/>
      <c r="B27" s="1335"/>
      <c r="C27" s="1335"/>
      <c r="D27" s="1335"/>
      <c r="E27" s="1335"/>
      <c r="F27" s="1335"/>
      <c r="G27" s="1335"/>
      <c r="H27" s="1335"/>
      <c r="I27" s="1336"/>
    </row>
    <row r="28" spans="1:9">
      <c r="A28" s="1334"/>
      <c r="B28" s="1335"/>
      <c r="C28" s="1335"/>
      <c r="D28" s="1335"/>
      <c r="E28" s="1335"/>
      <c r="F28" s="1335"/>
      <c r="G28" s="1335"/>
      <c r="H28" s="1335"/>
      <c r="I28" s="1336"/>
    </row>
    <row r="29" spans="1:9">
      <c r="A29" s="1334"/>
      <c r="B29" s="1335"/>
      <c r="C29" s="1335"/>
      <c r="D29" s="1335"/>
      <c r="E29" s="1335"/>
      <c r="F29" s="1335"/>
      <c r="G29" s="1335"/>
      <c r="H29" s="1335"/>
      <c r="I29" s="1336"/>
    </row>
    <row r="30" spans="1:9">
      <c r="A30" s="1334"/>
      <c r="B30" s="1335"/>
      <c r="C30" s="1335"/>
      <c r="D30" s="1335"/>
      <c r="E30" s="1335"/>
      <c r="F30" s="1335"/>
      <c r="G30" s="1335"/>
      <c r="H30" s="1335"/>
      <c r="I30" s="1336"/>
    </row>
    <row r="31" spans="1:9">
      <c r="A31" s="1334"/>
      <c r="B31" s="1335"/>
      <c r="C31" s="1335"/>
      <c r="D31" s="1335"/>
      <c r="E31" s="1335"/>
      <c r="F31" s="1335"/>
      <c r="G31" s="1335"/>
      <c r="H31" s="1335"/>
      <c r="I31" s="1336"/>
    </row>
    <row r="32" spans="1:9">
      <c r="A32" s="1334"/>
      <c r="B32" s="1335"/>
      <c r="C32" s="1335"/>
      <c r="D32" s="1335"/>
      <c r="E32" s="1335"/>
      <c r="F32" s="1335"/>
      <c r="G32" s="1335"/>
      <c r="H32" s="1335"/>
      <c r="I32" s="1336"/>
    </row>
    <row r="33" spans="1:14">
      <c r="A33" s="1334"/>
      <c r="B33" s="1335"/>
      <c r="C33" s="1335"/>
      <c r="D33" s="1335"/>
      <c r="E33" s="1335"/>
      <c r="F33" s="1335"/>
      <c r="G33" s="1335"/>
      <c r="H33" s="1335"/>
      <c r="I33" s="1336"/>
    </row>
    <row r="34" spans="1:14">
      <c r="A34" s="1334"/>
      <c r="B34" s="1335"/>
      <c r="C34" s="1335"/>
      <c r="D34" s="1335"/>
      <c r="E34" s="1335"/>
      <c r="F34" s="1335"/>
      <c r="G34" s="1335"/>
      <c r="H34" s="1335"/>
      <c r="I34" s="1336"/>
    </row>
    <row r="35" spans="1:14">
      <c r="A35" s="1334"/>
      <c r="B35" s="1335"/>
      <c r="C35" s="1335"/>
      <c r="D35" s="1335"/>
      <c r="E35" s="1335"/>
      <c r="F35" s="1335"/>
      <c r="G35" s="1335"/>
      <c r="H35" s="1335"/>
      <c r="I35" s="1336"/>
    </row>
    <row r="36" spans="1:14">
      <c r="A36" s="1334"/>
      <c r="B36" s="1335"/>
      <c r="C36" s="1335"/>
      <c r="D36" s="1335"/>
      <c r="E36" s="1335"/>
      <c r="F36" s="1335"/>
      <c r="G36" s="1335"/>
      <c r="H36" s="1335"/>
      <c r="I36" s="1336"/>
    </row>
    <row r="37" spans="1:14">
      <c r="A37" s="1334"/>
      <c r="B37" s="1335"/>
      <c r="C37" s="1335"/>
      <c r="D37" s="1335"/>
      <c r="E37" s="1335"/>
      <c r="F37" s="1335"/>
      <c r="G37" s="1335"/>
      <c r="H37" s="1335"/>
      <c r="I37" s="1336"/>
      <c r="N37" s="1333" t="s">
        <v>404</v>
      </c>
    </row>
    <row r="38" spans="1:14">
      <c r="A38" s="1334"/>
      <c r="B38" s="1335"/>
      <c r="C38" s="1335"/>
      <c r="D38" s="1335"/>
      <c r="E38" s="1335"/>
      <c r="F38" s="1335"/>
      <c r="G38" s="1335"/>
      <c r="H38" s="1335"/>
      <c r="I38" s="1336"/>
    </row>
    <row r="39" spans="1:14">
      <c r="A39" s="1334"/>
      <c r="B39" s="1335"/>
      <c r="C39" s="1335"/>
      <c r="D39" s="1335"/>
      <c r="E39" s="1335"/>
      <c r="F39" s="1335"/>
      <c r="G39" s="1335"/>
      <c r="H39" s="1335"/>
      <c r="I39" s="1336"/>
    </row>
    <row r="40" spans="1:14">
      <c r="A40" s="1334"/>
      <c r="B40" s="1335"/>
      <c r="C40" s="1335"/>
      <c r="D40" s="1335"/>
      <c r="E40" s="1335"/>
      <c r="F40" s="1335"/>
      <c r="G40" s="1335"/>
      <c r="H40" s="1335"/>
      <c r="I40" s="1336"/>
    </row>
    <row r="41" spans="1:14">
      <c r="A41" s="1334"/>
      <c r="B41" s="1335"/>
      <c r="C41" s="1335"/>
      <c r="D41" s="1335"/>
      <c r="E41" s="1335"/>
      <c r="F41" s="1335"/>
      <c r="G41" s="1335"/>
      <c r="H41" s="1335"/>
      <c r="I41" s="1336"/>
    </row>
    <row r="42" spans="1:14" ht="28">
      <c r="A42" s="1344" t="s">
        <v>4</v>
      </c>
      <c r="B42" s="1345" t="s">
        <v>307</v>
      </c>
      <c r="C42" s="1355" t="s">
        <v>690</v>
      </c>
      <c r="D42" s="1346"/>
      <c r="E42" s="1346" t="s">
        <v>683</v>
      </c>
      <c r="F42" s="1346" t="s">
        <v>306</v>
      </c>
      <c r="G42" s="1346" t="s">
        <v>684</v>
      </c>
      <c r="H42" s="1346" t="s">
        <v>338</v>
      </c>
      <c r="I42" s="1347" t="s">
        <v>337</v>
      </c>
    </row>
    <row r="43" spans="1:14">
      <c r="A43" s="1348">
        <v>97733</v>
      </c>
      <c r="B43" s="1349">
        <v>41468977336</v>
      </c>
      <c r="C43" s="1500" t="s">
        <v>691</v>
      </c>
      <c r="D43" s="1501"/>
      <c r="E43" s="1350">
        <v>6</v>
      </c>
      <c r="F43" s="1351">
        <v>6.99</v>
      </c>
      <c r="G43" s="1352">
        <v>2.79</v>
      </c>
      <c r="H43" s="1353"/>
      <c r="I43" s="1354">
        <f t="shared" ref="I43:I45" si="0">H43*G43</f>
        <v>0</v>
      </c>
    </row>
    <row r="44" spans="1:14">
      <c r="A44" s="1348">
        <v>97734</v>
      </c>
      <c r="B44" s="1349">
        <v>41468977343</v>
      </c>
      <c r="C44" s="1500" t="s">
        <v>692</v>
      </c>
      <c r="D44" s="1501"/>
      <c r="E44" s="1350">
        <v>6</v>
      </c>
      <c r="F44" s="1351">
        <v>6.99</v>
      </c>
      <c r="G44" s="1352">
        <v>2.79</v>
      </c>
      <c r="H44" s="1353"/>
      <c r="I44" s="1354">
        <f t="shared" si="0"/>
        <v>0</v>
      </c>
    </row>
    <row r="45" spans="1:14">
      <c r="A45" s="1348">
        <v>97735</v>
      </c>
      <c r="B45" s="1349">
        <v>41468977350</v>
      </c>
      <c r="C45" s="1356" t="s">
        <v>693</v>
      </c>
      <c r="D45" s="1350"/>
      <c r="E45" s="1350">
        <v>6</v>
      </c>
      <c r="F45" s="1351">
        <v>6.99</v>
      </c>
      <c r="G45" s="1352">
        <v>2.79</v>
      </c>
      <c r="H45" s="1353"/>
      <c r="I45" s="1354">
        <f t="shared" si="0"/>
        <v>0</v>
      </c>
    </row>
    <row r="46" spans="1:14">
      <c r="A46" s="1348"/>
      <c r="B46" s="1349"/>
      <c r="C46" s="1357"/>
      <c r="D46" s="1358"/>
      <c r="E46" s="1359"/>
      <c r="F46" s="1360" t="s">
        <v>460</v>
      </c>
      <c r="G46" s="1361"/>
      <c r="H46" s="1362">
        <f>SUM(H45,H43:H44,H17)</f>
        <v>0</v>
      </c>
      <c r="I46" s="1363">
        <f>SUM(I43:I45,I17)</f>
        <v>0</v>
      </c>
    </row>
    <row r="47" spans="1:14" ht="15" thickBot="1">
      <c r="A47" s="1364"/>
      <c r="B47" s="1365"/>
      <c r="C47" s="1365"/>
      <c r="D47" s="1365"/>
      <c r="E47" s="1365"/>
      <c r="F47" s="1365"/>
      <c r="G47" s="1365"/>
      <c r="H47" s="1365"/>
      <c r="I47" s="1366">
        <v>4</v>
      </c>
    </row>
  </sheetData>
  <mergeCells count="9">
    <mergeCell ref="A22:I22"/>
    <mergeCell ref="C43:D43"/>
    <mergeCell ref="C44:D44"/>
    <mergeCell ref="A2:I2"/>
    <mergeCell ref="A3:I3"/>
    <mergeCell ref="A5:I5"/>
    <mergeCell ref="A19:I19"/>
    <mergeCell ref="A20:I20"/>
    <mergeCell ref="A21:I21"/>
  </mergeCells>
  <printOptions horizontalCentered="1"/>
  <pageMargins left="0.2" right="0.2" top="0.25" bottom="0.2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7"/>
    <pageSetUpPr fitToPage="1"/>
  </sheetPr>
  <dimension ref="A3:AA79"/>
  <sheetViews>
    <sheetView zoomScaleSheetLayoutView="100" workbookViewId="0">
      <selection activeCell="W50" sqref="W50"/>
    </sheetView>
  </sheetViews>
  <sheetFormatPr baseColWidth="10" defaultColWidth="8.83203125" defaultRowHeight="12" x14ac:dyDescent="0"/>
  <cols>
    <col min="1" max="1" width="6.5" style="253" customWidth="1"/>
    <col min="2" max="2" width="11.33203125" style="253" bestFit="1" customWidth="1"/>
    <col min="3" max="3" width="19.1640625" style="5" customWidth="1"/>
    <col min="4" max="4" width="6.1640625" style="5" customWidth="1"/>
    <col min="5" max="5" width="5" style="5" bestFit="1" customWidth="1"/>
    <col min="6" max="6" width="6.1640625" style="5" customWidth="1"/>
    <col min="7" max="7" width="5.5" style="5" customWidth="1"/>
    <col min="8" max="8" width="6.1640625" style="194" customWidth="1"/>
    <col min="9" max="9" width="5.6640625" style="194" customWidth="1"/>
    <col min="10" max="10" width="0.5" style="5" customWidth="1"/>
    <col min="11" max="11" width="6.83203125" style="146" customWidth="1"/>
    <col min="12" max="12" width="13.1640625" style="146" bestFit="1" customWidth="1"/>
    <col min="13" max="13" width="23.33203125" style="5" customWidth="1"/>
    <col min="14" max="15" width="5.5" style="5" customWidth="1"/>
    <col min="16" max="16" width="8" style="5" customWidth="1"/>
    <col min="17" max="17" width="6.5" style="5" customWidth="1"/>
    <col min="18" max="18" width="6.1640625" style="196" bestFit="1" customWidth="1"/>
    <col min="19" max="19" width="6.6640625" style="196" customWidth="1"/>
    <col min="20" max="16384" width="8.83203125" style="5"/>
  </cols>
  <sheetData>
    <row r="3" spans="1:19">
      <c r="A3" s="249"/>
      <c r="B3" s="249"/>
      <c r="C3" s="751"/>
      <c r="D3" s="751"/>
      <c r="E3" s="751"/>
      <c r="F3" s="751"/>
      <c r="G3" s="751"/>
      <c r="H3" s="250"/>
      <c r="I3" s="250"/>
      <c r="J3" s="751"/>
      <c r="K3" s="1127"/>
      <c r="L3" s="1127"/>
      <c r="M3" s="751"/>
      <c r="N3" s="751"/>
      <c r="O3" s="751"/>
      <c r="P3" s="751"/>
      <c r="Q3" s="751"/>
      <c r="R3" s="251"/>
      <c r="S3" s="251"/>
    </row>
    <row r="4" spans="1:19">
      <c r="A4" s="249"/>
      <c r="B4" s="249"/>
      <c r="C4" s="751"/>
      <c r="D4" s="751"/>
      <c r="E4" s="751"/>
      <c r="F4" s="751"/>
      <c r="G4" s="751"/>
      <c r="H4" s="250"/>
      <c r="I4" s="250"/>
      <c r="J4" s="751"/>
      <c r="K4" s="1127"/>
      <c r="L4" s="1127"/>
      <c r="M4" s="751"/>
      <c r="N4" s="751"/>
      <c r="O4" s="751"/>
      <c r="P4" s="751"/>
      <c r="Q4" s="751"/>
      <c r="R4" s="251"/>
      <c r="S4" s="251"/>
    </row>
    <row r="5" spans="1:19" ht="19.5" customHeight="1">
      <c r="A5" s="1536" t="s">
        <v>404</v>
      </c>
      <c r="B5" s="1537"/>
      <c r="C5" s="1537"/>
      <c r="D5" s="1537"/>
      <c r="E5" s="1537"/>
      <c r="F5" s="1537"/>
      <c r="G5" s="1537"/>
      <c r="H5" s="1537"/>
      <c r="I5" s="1537"/>
      <c r="J5" s="1537"/>
      <c r="K5" s="1537"/>
      <c r="L5" s="1537"/>
      <c r="M5" s="1537"/>
      <c r="N5" s="1537"/>
      <c r="O5" s="1537"/>
      <c r="P5" s="1537"/>
      <c r="Q5" s="1537"/>
      <c r="R5" s="1537"/>
      <c r="S5" s="1538"/>
    </row>
    <row r="6" spans="1:19" ht="13">
      <c r="A6" s="1539" t="s">
        <v>69</v>
      </c>
      <c r="B6" s="1540"/>
      <c r="C6" s="1540"/>
      <c r="D6" s="1540"/>
      <c r="E6" s="1540"/>
      <c r="F6" s="1540"/>
      <c r="G6" s="1540"/>
      <c r="H6" s="1540"/>
      <c r="I6" s="1541"/>
      <c r="J6" s="742"/>
      <c r="K6" s="1539" t="s">
        <v>188</v>
      </c>
      <c r="L6" s="1540"/>
      <c r="M6" s="1540"/>
      <c r="N6" s="1540"/>
      <c r="O6" s="1540"/>
      <c r="P6" s="1540"/>
      <c r="Q6" s="1540"/>
      <c r="R6" s="1540"/>
      <c r="S6" s="1541"/>
    </row>
    <row r="7" spans="1:19" ht="20">
      <c r="A7" s="199" t="s">
        <v>290</v>
      </c>
      <c r="B7" s="199" t="s">
        <v>307</v>
      </c>
      <c r="C7" s="200" t="s">
        <v>37</v>
      </c>
      <c r="D7" s="199" t="s">
        <v>3</v>
      </c>
      <c r="E7" s="199" t="s">
        <v>291</v>
      </c>
      <c r="F7" s="199" t="s">
        <v>306</v>
      </c>
      <c r="G7" s="199" t="s">
        <v>292</v>
      </c>
      <c r="H7" s="201" t="s">
        <v>340</v>
      </c>
      <c r="I7" s="201" t="s">
        <v>337</v>
      </c>
      <c r="J7" s="1107"/>
      <c r="K7" s="122" t="s">
        <v>290</v>
      </c>
      <c r="L7" s="122" t="s">
        <v>307</v>
      </c>
      <c r="M7" s="1155" t="s">
        <v>37</v>
      </c>
      <c r="N7" s="122" t="s">
        <v>3</v>
      </c>
      <c r="O7" s="122" t="s">
        <v>291</v>
      </c>
      <c r="P7" s="122" t="s">
        <v>306</v>
      </c>
      <c r="Q7" s="122" t="s">
        <v>292</v>
      </c>
      <c r="R7" s="230" t="s">
        <v>340</v>
      </c>
      <c r="S7" s="230" t="s">
        <v>337</v>
      </c>
    </row>
    <row r="8" spans="1:19">
      <c r="A8" s="41">
        <v>3003</v>
      </c>
      <c r="B8" s="205">
        <v>41468030031</v>
      </c>
      <c r="C8" s="48" t="s">
        <v>123</v>
      </c>
      <c r="D8" s="206" t="s">
        <v>73</v>
      </c>
      <c r="E8" s="206">
        <v>12</v>
      </c>
      <c r="F8" s="140">
        <v>9.99</v>
      </c>
      <c r="G8" s="207">
        <v>4</v>
      </c>
      <c r="H8" s="191"/>
      <c r="I8" s="208">
        <f t="shared" ref="I8:I18" si="0">G8*H8</f>
        <v>0</v>
      </c>
      <c r="J8" s="1108"/>
      <c r="K8" s="210">
        <v>97790</v>
      </c>
      <c r="L8" s="205">
        <v>41468977909</v>
      </c>
      <c r="M8" s="1156" t="s">
        <v>154</v>
      </c>
      <c r="N8" s="210" t="s">
        <v>155</v>
      </c>
      <c r="O8" s="210">
        <v>6</v>
      </c>
      <c r="P8" s="140">
        <v>6</v>
      </c>
      <c r="Q8" s="207">
        <v>2.75</v>
      </c>
      <c r="R8" s="191"/>
      <c r="S8" s="208">
        <f t="shared" ref="S8" si="1">Q8*R8</f>
        <v>0</v>
      </c>
    </row>
    <row r="9" spans="1:19">
      <c r="A9" s="231">
        <v>4001</v>
      </c>
      <c r="B9" s="205">
        <v>41468040016</v>
      </c>
      <c r="C9" s="213" t="s">
        <v>50</v>
      </c>
      <c r="D9" s="214" t="s">
        <v>49</v>
      </c>
      <c r="E9" s="214">
        <v>12</v>
      </c>
      <c r="F9" s="211">
        <v>6</v>
      </c>
      <c r="G9" s="215">
        <v>3.5</v>
      </c>
      <c r="H9" s="191"/>
      <c r="I9" s="208">
        <f t="shared" si="0"/>
        <v>0</v>
      </c>
      <c r="J9" s="1108"/>
      <c r="K9" s="210">
        <v>97791</v>
      </c>
      <c r="L9" s="205">
        <v>41468977916</v>
      </c>
      <c r="M9" s="1157" t="s">
        <v>156</v>
      </c>
      <c r="N9" s="210" t="s">
        <v>74</v>
      </c>
      <c r="O9" s="210">
        <v>6</v>
      </c>
      <c r="P9" s="140">
        <v>6</v>
      </c>
      <c r="Q9" s="207">
        <v>2.75</v>
      </c>
      <c r="R9" s="191"/>
      <c r="S9" s="208">
        <f t="shared" ref="S9:S14" si="2">Q9*R9</f>
        <v>0</v>
      </c>
    </row>
    <row r="10" spans="1:19">
      <c r="A10" s="231">
        <v>4004</v>
      </c>
      <c r="B10" s="205">
        <v>41468040047</v>
      </c>
      <c r="C10" s="213" t="s">
        <v>51</v>
      </c>
      <c r="D10" s="214" t="s">
        <v>49</v>
      </c>
      <c r="E10" s="214">
        <v>6</v>
      </c>
      <c r="F10" s="211">
        <v>6</v>
      </c>
      <c r="G10" s="215">
        <v>4</v>
      </c>
      <c r="H10" s="191"/>
      <c r="I10" s="208">
        <f t="shared" si="0"/>
        <v>0</v>
      </c>
      <c r="J10" s="1108"/>
      <c r="K10" s="210">
        <v>97792</v>
      </c>
      <c r="L10" s="205">
        <v>41468977923</v>
      </c>
      <c r="M10" s="1157" t="s">
        <v>157</v>
      </c>
      <c r="N10" s="210" t="s">
        <v>158</v>
      </c>
      <c r="O10" s="210">
        <v>6</v>
      </c>
      <c r="P10" s="140">
        <v>6</v>
      </c>
      <c r="Q10" s="207">
        <v>2.75</v>
      </c>
      <c r="R10" s="191"/>
      <c r="S10" s="208">
        <f t="shared" si="2"/>
        <v>0</v>
      </c>
    </row>
    <row r="11" spans="1:19">
      <c r="A11" s="231">
        <v>6013</v>
      </c>
      <c r="B11" s="205">
        <v>41468060137</v>
      </c>
      <c r="C11" s="213" t="s">
        <v>195</v>
      </c>
      <c r="D11" s="217" t="s">
        <v>71</v>
      </c>
      <c r="E11" s="217">
        <v>12</v>
      </c>
      <c r="F11" s="211">
        <v>9.9499999999999993</v>
      </c>
      <c r="G11" s="218">
        <v>4.5</v>
      </c>
      <c r="H11" s="192"/>
      <c r="I11" s="208">
        <f t="shared" si="0"/>
        <v>0</v>
      </c>
      <c r="J11" s="1109"/>
      <c r="K11" s="210">
        <v>97793</v>
      </c>
      <c r="L11" s="205">
        <v>41468977930</v>
      </c>
      <c r="M11" s="1157" t="s">
        <v>200</v>
      </c>
      <c r="N11" s="212"/>
      <c r="O11" s="210">
        <v>6</v>
      </c>
      <c r="P11" s="211">
        <v>11</v>
      </c>
      <c r="Q11" s="215">
        <v>5.5</v>
      </c>
      <c r="R11" s="191"/>
      <c r="S11" s="208">
        <f t="shared" si="2"/>
        <v>0</v>
      </c>
    </row>
    <row r="12" spans="1:19">
      <c r="A12" s="231">
        <v>97550</v>
      </c>
      <c r="B12" s="205">
        <v>41468975509</v>
      </c>
      <c r="C12" s="213" t="s">
        <v>167</v>
      </c>
      <c r="D12" s="214"/>
      <c r="E12" s="214">
        <v>6</v>
      </c>
      <c r="F12" s="211">
        <v>5.5</v>
      </c>
      <c r="G12" s="218">
        <v>2.25</v>
      </c>
      <c r="H12" s="192"/>
      <c r="I12" s="208">
        <f t="shared" si="0"/>
        <v>0</v>
      </c>
      <c r="J12" s="1109"/>
      <c r="K12" s="210">
        <v>97794</v>
      </c>
      <c r="L12" s="205">
        <v>41468977947</v>
      </c>
      <c r="M12" s="1157" t="s">
        <v>159</v>
      </c>
      <c r="N12" s="212"/>
      <c r="O12" s="210">
        <v>6</v>
      </c>
      <c r="P12" s="211">
        <v>11</v>
      </c>
      <c r="Q12" s="215">
        <v>5.5</v>
      </c>
      <c r="R12" s="192"/>
      <c r="S12" s="208">
        <f t="shared" si="2"/>
        <v>0</v>
      </c>
    </row>
    <row r="13" spans="1:19">
      <c r="A13" s="231">
        <v>97557</v>
      </c>
      <c r="B13" s="205">
        <v>41468975578</v>
      </c>
      <c r="C13" s="213" t="s">
        <v>168</v>
      </c>
      <c r="D13" s="214"/>
      <c r="E13" s="214">
        <v>12</v>
      </c>
      <c r="F13" s="211">
        <v>4</v>
      </c>
      <c r="G13" s="218">
        <v>1.95</v>
      </c>
      <c r="H13" s="192"/>
      <c r="I13" s="208">
        <f t="shared" si="0"/>
        <v>0</v>
      </c>
      <c r="J13" s="1109"/>
      <c r="K13" s="210">
        <v>97795</v>
      </c>
      <c r="L13" s="205">
        <v>41468977954</v>
      </c>
      <c r="M13" s="1157" t="s">
        <v>214</v>
      </c>
      <c r="N13" s="212" t="s">
        <v>199</v>
      </c>
      <c r="O13" s="210">
        <v>6</v>
      </c>
      <c r="P13" s="211">
        <v>16.989999999999998</v>
      </c>
      <c r="Q13" s="207">
        <v>9</v>
      </c>
      <c r="R13" s="192"/>
      <c r="S13" s="208">
        <f t="shared" si="2"/>
        <v>0</v>
      </c>
    </row>
    <row r="14" spans="1:19">
      <c r="A14" s="214">
        <v>97560</v>
      </c>
      <c r="B14" s="205">
        <v>41468975608</v>
      </c>
      <c r="C14" s="220" t="s">
        <v>224</v>
      </c>
      <c r="D14" s="221" t="s">
        <v>160</v>
      </c>
      <c r="E14" s="221">
        <v>6</v>
      </c>
      <c r="F14" s="211">
        <v>4.5</v>
      </c>
      <c r="G14" s="218">
        <v>2.25</v>
      </c>
      <c r="H14" s="192"/>
      <c r="I14" s="208">
        <f t="shared" si="0"/>
        <v>0</v>
      </c>
      <c r="J14" s="1109"/>
      <c r="K14" s="210">
        <v>97796</v>
      </c>
      <c r="L14" s="205">
        <v>41468977961</v>
      </c>
      <c r="M14" s="1157" t="s">
        <v>213</v>
      </c>
      <c r="N14" s="210" t="s">
        <v>70</v>
      </c>
      <c r="O14" s="210">
        <v>6</v>
      </c>
      <c r="P14" s="211">
        <v>4.99</v>
      </c>
      <c r="Q14" s="215">
        <v>2.25</v>
      </c>
      <c r="R14" s="192"/>
      <c r="S14" s="208">
        <f t="shared" si="2"/>
        <v>0</v>
      </c>
    </row>
    <row r="15" spans="1:19" ht="13">
      <c r="A15" s="87">
        <v>97561</v>
      </c>
      <c r="B15" s="205">
        <v>41468975615</v>
      </c>
      <c r="C15" s="220" t="s">
        <v>225</v>
      </c>
      <c r="D15" s="221" t="s">
        <v>160</v>
      </c>
      <c r="E15" s="221">
        <v>6</v>
      </c>
      <c r="F15" s="211">
        <v>4.5</v>
      </c>
      <c r="G15" s="218">
        <v>2.25</v>
      </c>
      <c r="H15" s="192"/>
      <c r="I15" s="208">
        <f t="shared" si="0"/>
        <v>0</v>
      </c>
      <c r="J15" s="1109"/>
      <c r="K15" s="1551" t="s">
        <v>674</v>
      </c>
      <c r="L15" s="1552"/>
      <c r="M15" s="1552"/>
      <c r="N15" s="1552"/>
      <c r="O15" s="1552"/>
      <c r="P15" s="1552"/>
      <c r="Q15" s="1552"/>
      <c r="R15" s="1552"/>
      <c r="S15" s="1553"/>
    </row>
    <row r="16" spans="1:19">
      <c r="A16" s="231">
        <v>97574</v>
      </c>
      <c r="B16" s="205">
        <v>41468975745</v>
      </c>
      <c r="C16" s="224" t="s">
        <v>260</v>
      </c>
      <c r="D16" s="225" t="s">
        <v>153</v>
      </c>
      <c r="E16" s="225">
        <v>12</v>
      </c>
      <c r="F16" s="211">
        <v>5</v>
      </c>
      <c r="G16" s="226">
        <v>1.95</v>
      </c>
      <c r="H16" s="193"/>
      <c r="I16" s="208">
        <f t="shared" si="0"/>
        <v>0</v>
      </c>
      <c r="J16" s="1109"/>
      <c r="K16" s="1113">
        <v>81075</v>
      </c>
      <c r="L16" s="1104">
        <v>41468810756</v>
      </c>
      <c r="M16" s="220" t="s">
        <v>612</v>
      </c>
      <c r="N16" s="221" t="s">
        <v>609</v>
      </c>
      <c r="O16" s="221">
        <v>1</v>
      </c>
      <c r="P16" s="358">
        <v>14.99</v>
      </c>
      <c r="Q16" s="1106">
        <v>6.2</v>
      </c>
      <c r="R16" s="192"/>
      <c r="S16" s="208">
        <f>Q16*R16</f>
        <v>0</v>
      </c>
    </row>
    <row r="17" spans="1:21" ht="12.75" customHeight="1">
      <c r="A17" s="214">
        <v>97576</v>
      </c>
      <c r="B17" s="205">
        <v>41468975769</v>
      </c>
      <c r="C17" s="220" t="s">
        <v>602</v>
      </c>
      <c r="D17" s="225" t="s">
        <v>153</v>
      </c>
      <c r="E17" s="225">
        <v>6</v>
      </c>
      <c r="F17" s="211">
        <v>5</v>
      </c>
      <c r="G17" s="226">
        <v>1.95</v>
      </c>
      <c r="H17" s="193"/>
      <c r="I17" s="208">
        <f t="shared" si="0"/>
        <v>0</v>
      </c>
      <c r="J17" s="1112"/>
      <c r="K17" s="1114">
        <v>81076</v>
      </c>
      <c r="L17" s="1105">
        <v>41468810763</v>
      </c>
      <c r="M17" s="220" t="s">
        <v>612</v>
      </c>
      <c r="N17" s="221" t="s">
        <v>610</v>
      </c>
      <c r="O17" s="221">
        <v>1</v>
      </c>
      <c r="P17" s="358">
        <v>14.99</v>
      </c>
      <c r="Q17" s="1106">
        <v>6.2</v>
      </c>
      <c r="R17" s="193"/>
      <c r="S17" s="208">
        <f>Q17*R17</f>
        <v>0</v>
      </c>
    </row>
    <row r="18" spans="1:21" ht="12.75" customHeight="1">
      <c r="A18" s="98">
        <v>97602</v>
      </c>
      <c r="B18" s="205">
        <v>41468976025</v>
      </c>
      <c r="C18" s="224" t="s">
        <v>261</v>
      </c>
      <c r="D18" s="224" t="s">
        <v>153</v>
      </c>
      <c r="E18" s="227">
        <v>6</v>
      </c>
      <c r="F18" s="211">
        <v>6</v>
      </c>
      <c r="G18" s="226">
        <v>2.5</v>
      </c>
      <c r="H18" s="193"/>
      <c r="I18" s="208">
        <f t="shared" si="0"/>
        <v>0</v>
      </c>
      <c r="J18" s="1112"/>
      <c r="K18" s="1114">
        <v>81077</v>
      </c>
      <c r="L18" s="1105">
        <v>41468810770</v>
      </c>
      <c r="M18" s="220" t="s">
        <v>612</v>
      </c>
      <c r="N18" s="221" t="s">
        <v>611</v>
      </c>
      <c r="O18" s="221">
        <v>1</v>
      </c>
      <c r="P18" s="358">
        <v>14.99</v>
      </c>
      <c r="Q18" s="1106">
        <v>6.2</v>
      </c>
      <c r="R18" s="193"/>
      <c r="S18" s="208">
        <f>Q18*R18</f>
        <v>0</v>
      </c>
    </row>
    <row r="19" spans="1:21" ht="12.75" customHeight="1">
      <c r="A19" s="1263"/>
      <c r="B19" s="1263"/>
      <c r="C19" s="1263"/>
      <c r="D19" s="1263"/>
      <c r="E19" s="1263"/>
      <c r="F19" s="1263"/>
      <c r="G19" s="1263"/>
      <c r="H19" s="1263"/>
      <c r="I19" s="1263"/>
      <c r="J19" s="1109"/>
      <c r="K19" s="1263"/>
      <c r="L19" s="1263"/>
      <c r="M19" s="1263"/>
      <c r="N19" s="1263"/>
      <c r="O19" s="1263"/>
      <c r="P19" s="1263"/>
      <c r="Q19" s="1263"/>
      <c r="R19" s="1263"/>
      <c r="S19" s="1263"/>
    </row>
    <row r="20" spans="1:21" ht="15">
      <c r="A20" s="1545" t="s">
        <v>77</v>
      </c>
      <c r="B20" s="1546"/>
      <c r="C20" s="1546"/>
      <c r="D20" s="1546"/>
      <c r="E20" s="1546"/>
      <c r="F20" s="1546"/>
      <c r="G20" s="1546"/>
      <c r="H20" s="1546"/>
      <c r="I20" s="1546"/>
      <c r="J20" s="1546"/>
      <c r="K20" s="1546"/>
      <c r="L20" s="1546"/>
      <c r="M20" s="1546"/>
      <c r="N20" s="1546"/>
      <c r="O20" s="1546"/>
      <c r="P20" s="1546"/>
      <c r="Q20" s="1546"/>
      <c r="R20" s="1546"/>
      <c r="S20" s="1547"/>
      <c r="U20"/>
    </row>
    <row r="21" spans="1:21" ht="13">
      <c r="A21" s="1542" t="s">
        <v>513</v>
      </c>
      <c r="B21" s="1543"/>
      <c r="C21" s="1543"/>
      <c r="D21" s="1543"/>
      <c r="E21" s="1543"/>
      <c r="F21" s="1543"/>
      <c r="G21" s="1543"/>
      <c r="H21" s="1543"/>
      <c r="I21" s="1544"/>
      <c r="J21" s="1109"/>
      <c r="K21" s="1542" t="s">
        <v>72</v>
      </c>
      <c r="L21" s="1543"/>
      <c r="M21" s="1543"/>
      <c r="N21" s="1543"/>
      <c r="O21" s="1543"/>
      <c r="P21" s="1543"/>
      <c r="Q21" s="1543"/>
      <c r="R21" s="1543"/>
      <c r="S21" s="1544"/>
    </row>
    <row r="22" spans="1:21" ht="20">
      <c r="A22" s="122" t="s">
        <v>290</v>
      </c>
      <c r="B22" s="122" t="s">
        <v>307</v>
      </c>
      <c r="C22" s="204" t="s">
        <v>37</v>
      </c>
      <c r="D22" s="122" t="s">
        <v>3</v>
      </c>
      <c r="E22" s="199" t="s">
        <v>291</v>
      </c>
      <c r="F22" s="122" t="s">
        <v>306</v>
      </c>
      <c r="G22" s="122" t="s">
        <v>292</v>
      </c>
      <c r="H22" s="201" t="s">
        <v>340</v>
      </c>
      <c r="I22" s="230" t="s">
        <v>337</v>
      </c>
      <c r="J22" s="1107"/>
      <c r="K22" s="122" t="s">
        <v>290</v>
      </c>
      <c r="L22" s="122" t="s">
        <v>307</v>
      </c>
      <c r="M22" s="1155" t="s">
        <v>37</v>
      </c>
      <c r="N22" s="122" t="s">
        <v>3</v>
      </c>
      <c r="O22" s="199" t="s">
        <v>291</v>
      </c>
      <c r="P22" s="122" t="s">
        <v>306</v>
      </c>
      <c r="Q22" s="122" t="s">
        <v>292</v>
      </c>
      <c r="R22" s="201" t="s">
        <v>340</v>
      </c>
      <c r="S22" s="230" t="s">
        <v>337</v>
      </c>
    </row>
    <row r="23" spans="1:21">
      <c r="A23" s="231">
        <v>4035</v>
      </c>
      <c r="B23" s="205">
        <v>41468040351</v>
      </c>
      <c r="C23" s="213" t="s">
        <v>52</v>
      </c>
      <c r="D23" s="214"/>
      <c r="E23" s="214">
        <v>6</v>
      </c>
      <c r="F23" s="140">
        <v>5</v>
      </c>
      <c r="G23" s="215">
        <v>2.25</v>
      </c>
      <c r="H23" s="191"/>
      <c r="I23" s="208">
        <f t="shared" ref="I23:I33" si="3">G23*H23</f>
        <v>0</v>
      </c>
      <c r="J23" s="1109"/>
      <c r="K23" s="231">
        <v>4031</v>
      </c>
      <c r="L23" s="205">
        <v>41468040313</v>
      </c>
      <c r="M23" s="1158" t="s">
        <v>63</v>
      </c>
      <c r="N23" s="225"/>
      <c r="O23" s="225">
        <v>6</v>
      </c>
      <c r="P23" s="140">
        <v>5</v>
      </c>
      <c r="Q23" s="226">
        <v>2.5</v>
      </c>
      <c r="R23" s="193"/>
      <c r="S23" s="208">
        <f>Q23*R23</f>
        <v>0</v>
      </c>
    </row>
    <row r="24" spans="1:21">
      <c r="A24" s="231">
        <v>4036</v>
      </c>
      <c r="B24" s="205">
        <v>41468040368</v>
      </c>
      <c r="C24" s="213" t="s">
        <v>53</v>
      </c>
      <c r="D24" s="214"/>
      <c r="E24" s="214">
        <v>6</v>
      </c>
      <c r="F24" s="140">
        <v>5</v>
      </c>
      <c r="G24" s="215">
        <v>2.25</v>
      </c>
      <c r="H24" s="191"/>
      <c r="I24" s="208">
        <f t="shared" si="3"/>
        <v>0</v>
      </c>
      <c r="J24" s="1109"/>
      <c r="K24" s="231">
        <v>90010</v>
      </c>
      <c r="L24" s="205">
        <v>41468900105</v>
      </c>
      <c r="M24" s="1158" t="s">
        <v>64</v>
      </c>
      <c r="N24" s="225"/>
      <c r="O24" s="225">
        <v>6</v>
      </c>
      <c r="P24" s="140">
        <v>5</v>
      </c>
      <c r="Q24" s="226">
        <v>2.5</v>
      </c>
      <c r="R24" s="193"/>
      <c r="S24" s="208">
        <f>Q24*R24</f>
        <v>0</v>
      </c>
    </row>
    <row r="25" spans="1:21">
      <c r="A25" s="231">
        <v>4037</v>
      </c>
      <c r="B25" s="205">
        <v>41468040375</v>
      </c>
      <c r="C25" s="213" t="s">
        <v>54</v>
      </c>
      <c r="D25" s="214"/>
      <c r="E25" s="214">
        <v>6</v>
      </c>
      <c r="F25" s="140">
        <v>5</v>
      </c>
      <c r="G25" s="215">
        <v>2.25</v>
      </c>
      <c r="H25" s="191"/>
      <c r="I25" s="208">
        <f t="shared" si="3"/>
        <v>0</v>
      </c>
      <c r="J25" s="1109"/>
      <c r="K25" s="231">
        <v>90001</v>
      </c>
      <c r="L25" s="205">
        <v>41468900013</v>
      </c>
      <c r="M25" s="1158" t="s">
        <v>65</v>
      </c>
      <c r="N25" s="225"/>
      <c r="O25" s="225">
        <v>6</v>
      </c>
      <c r="P25" s="140">
        <v>5</v>
      </c>
      <c r="Q25" s="226">
        <v>2.5</v>
      </c>
      <c r="R25" s="193"/>
      <c r="S25" s="208">
        <f>Q25*R25</f>
        <v>0</v>
      </c>
    </row>
    <row r="26" spans="1:21">
      <c r="A26" s="231">
        <v>4038</v>
      </c>
      <c r="B26" s="205">
        <v>41468040382</v>
      </c>
      <c r="C26" s="213" t="s">
        <v>55</v>
      </c>
      <c r="D26" s="214"/>
      <c r="E26" s="214">
        <v>6</v>
      </c>
      <c r="F26" s="140">
        <v>5</v>
      </c>
      <c r="G26" s="215">
        <v>2.25</v>
      </c>
      <c r="H26" s="191"/>
      <c r="I26" s="208">
        <f t="shared" si="3"/>
        <v>0</v>
      </c>
      <c r="J26" s="1109"/>
      <c r="K26" s="231">
        <v>90008</v>
      </c>
      <c r="L26" s="205">
        <v>41468900082</v>
      </c>
      <c r="M26" s="1159" t="s">
        <v>268</v>
      </c>
      <c r="N26" s="225"/>
      <c r="O26" s="225">
        <v>6</v>
      </c>
      <c r="P26" s="140">
        <v>5</v>
      </c>
      <c r="Q26" s="226">
        <v>2.5</v>
      </c>
      <c r="R26" s="193"/>
      <c r="S26" s="208">
        <f>Q26*R26</f>
        <v>0</v>
      </c>
    </row>
    <row r="27" spans="1:21" ht="13">
      <c r="A27" s="231">
        <v>4039</v>
      </c>
      <c r="B27" s="205">
        <v>41468040399</v>
      </c>
      <c r="C27" s="213" t="s">
        <v>56</v>
      </c>
      <c r="D27" s="214"/>
      <c r="E27" s="214">
        <v>6</v>
      </c>
      <c r="F27" s="140">
        <v>5</v>
      </c>
      <c r="G27" s="215">
        <v>2.25</v>
      </c>
      <c r="H27" s="191"/>
      <c r="I27" s="208">
        <f t="shared" si="3"/>
        <v>0</v>
      </c>
      <c r="J27" s="1109"/>
      <c r="K27" s="1548" t="s">
        <v>514</v>
      </c>
      <c r="L27" s="1549"/>
      <c r="M27" s="1549"/>
      <c r="N27" s="1549"/>
      <c r="O27" s="1549"/>
      <c r="P27" s="1549"/>
      <c r="Q27" s="1549"/>
      <c r="R27" s="1549"/>
      <c r="S27" s="1550"/>
    </row>
    <row r="28" spans="1:21">
      <c r="A28" s="231">
        <v>4040</v>
      </c>
      <c r="B28" s="205">
        <v>41468040405</v>
      </c>
      <c r="C28" s="213" t="s">
        <v>57</v>
      </c>
      <c r="D28" s="214"/>
      <c r="E28" s="214">
        <v>6</v>
      </c>
      <c r="F28" s="140">
        <v>5</v>
      </c>
      <c r="G28" s="215">
        <v>2.25</v>
      </c>
      <c r="H28" s="191"/>
      <c r="I28" s="208">
        <f t="shared" si="3"/>
        <v>0</v>
      </c>
      <c r="J28" s="1109"/>
      <c r="K28" s="235">
        <v>4032</v>
      </c>
      <c r="L28" s="205">
        <v>41468040320</v>
      </c>
      <c r="M28" s="1161" t="s">
        <v>66</v>
      </c>
      <c r="N28" s="238"/>
      <c r="O28" s="238">
        <v>6</v>
      </c>
      <c r="P28" s="239">
        <v>5</v>
      </c>
      <c r="Q28" s="240">
        <v>2.5</v>
      </c>
      <c r="R28" s="193"/>
      <c r="S28" s="208">
        <f>Q28*R28</f>
        <v>0</v>
      </c>
    </row>
    <row r="29" spans="1:21" s="234" customFormat="1">
      <c r="A29" s="41">
        <v>4041</v>
      </c>
      <c r="B29" s="205">
        <v>41468040412</v>
      </c>
      <c r="C29" s="233" t="s">
        <v>58</v>
      </c>
      <c r="D29" s="87"/>
      <c r="E29" s="87">
        <v>6</v>
      </c>
      <c r="F29" s="140">
        <v>5</v>
      </c>
      <c r="G29" s="207">
        <v>2.25</v>
      </c>
      <c r="H29" s="191"/>
      <c r="I29" s="208">
        <f t="shared" si="3"/>
        <v>0</v>
      </c>
      <c r="J29" s="1110"/>
      <c r="K29" s="231">
        <v>4047</v>
      </c>
      <c r="L29" s="205">
        <v>41468040474</v>
      </c>
      <c r="M29" s="1160" t="s">
        <v>67</v>
      </c>
      <c r="N29" s="225"/>
      <c r="O29" s="225">
        <v>6</v>
      </c>
      <c r="P29" s="140">
        <v>5</v>
      </c>
      <c r="Q29" s="218">
        <v>2.5</v>
      </c>
      <c r="R29" s="193"/>
      <c r="S29" s="208">
        <f>Q29*R29</f>
        <v>0</v>
      </c>
    </row>
    <row r="30" spans="1:21">
      <c r="A30" s="231">
        <v>4043</v>
      </c>
      <c r="B30" s="205">
        <v>41468040436</v>
      </c>
      <c r="C30" s="213" t="s">
        <v>59</v>
      </c>
      <c r="D30" s="214"/>
      <c r="E30" s="214">
        <v>6</v>
      </c>
      <c r="F30" s="140">
        <v>5</v>
      </c>
      <c r="G30" s="215">
        <v>2.25</v>
      </c>
      <c r="H30" s="191"/>
      <c r="I30" s="208">
        <f t="shared" si="3"/>
        <v>0</v>
      </c>
      <c r="J30" s="1109"/>
      <c r="K30" s="231">
        <v>90012</v>
      </c>
      <c r="L30" s="205">
        <v>41468900129</v>
      </c>
      <c r="M30" s="1160" t="s">
        <v>68</v>
      </c>
      <c r="N30" s="225"/>
      <c r="O30" s="225">
        <v>6</v>
      </c>
      <c r="P30" s="140">
        <v>5</v>
      </c>
      <c r="Q30" s="218">
        <v>2.5</v>
      </c>
      <c r="R30" s="193"/>
      <c r="S30" s="208">
        <f>Q30*R30</f>
        <v>0</v>
      </c>
    </row>
    <row r="31" spans="1:21">
      <c r="A31" s="231">
        <v>4044</v>
      </c>
      <c r="B31" s="205">
        <v>41468040443</v>
      </c>
      <c r="C31" s="213" t="s">
        <v>60</v>
      </c>
      <c r="D31" s="214"/>
      <c r="E31" s="214">
        <v>6</v>
      </c>
      <c r="F31" s="140">
        <v>5</v>
      </c>
      <c r="G31" s="215">
        <v>2.25</v>
      </c>
      <c r="H31" s="191"/>
      <c r="I31" s="208">
        <f t="shared" si="3"/>
        <v>0</v>
      </c>
      <c r="J31" s="1109"/>
      <c r="K31" s="1263"/>
      <c r="L31" s="1263"/>
      <c r="M31" s="1263"/>
      <c r="N31" s="1263"/>
      <c r="O31" s="1263"/>
      <c r="P31" s="1263"/>
      <c r="Q31" s="1263"/>
      <c r="R31" s="1263"/>
      <c r="S31" s="1263"/>
    </row>
    <row r="32" spans="1:21">
      <c r="A32" s="231">
        <v>4045</v>
      </c>
      <c r="B32" s="205">
        <v>41468040450</v>
      </c>
      <c r="C32" s="213" t="s">
        <v>61</v>
      </c>
      <c r="D32" s="214"/>
      <c r="E32" s="214">
        <v>6</v>
      </c>
      <c r="F32" s="140">
        <v>5</v>
      </c>
      <c r="G32" s="215">
        <v>2.25</v>
      </c>
      <c r="H32" s="191"/>
      <c r="I32" s="208">
        <f t="shared" si="3"/>
        <v>0</v>
      </c>
      <c r="J32" s="1109"/>
      <c r="K32" s="1263"/>
      <c r="L32" s="1263"/>
      <c r="M32" s="1263"/>
      <c r="N32" s="1263"/>
      <c r="O32" s="1263"/>
      <c r="P32" s="1263"/>
      <c r="Q32" s="1263"/>
      <c r="R32" s="1263"/>
      <c r="S32" s="1263"/>
    </row>
    <row r="33" spans="1:19">
      <c r="A33" s="231">
        <v>4046</v>
      </c>
      <c r="B33" s="205">
        <v>41468040467</v>
      </c>
      <c r="C33" s="223" t="s">
        <v>62</v>
      </c>
      <c r="D33" s="225"/>
      <c r="E33" s="225">
        <v>6</v>
      </c>
      <c r="F33" s="140">
        <v>5</v>
      </c>
      <c r="G33" s="215">
        <v>2.25</v>
      </c>
      <c r="H33" s="191"/>
      <c r="I33" s="208">
        <f t="shared" si="3"/>
        <v>0</v>
      </c>
      <c r="J33" s="1109"/>
      <c r="K33" s="1263"/>
      <c r="L33" s="1263"/>
      <c r="M33" s="1263"/>
      <c r="N33" s="1263"/>
      <c r="O33" s="1263"/>
      <c r="P33" s="1263"/>
      <c r="Q33" s="1263"/>
      <c r="R33" s="1263"/>
      <c r="S33" s="1263"/>
    </row>
    <row r="34" spans="1:19" s="242" customFormat="1" ht="13">
      <c r="A34" s="1533" t="s">
        <v>298</v>
      </c>
      <c r="B34" s="1534"/>
      <c r="C34" s="1534"/>
      <c r="D34" s="1534"/>
      <c r="E34" s="1534"/>
      <c r="F34" s="1534"/>
      <c r="G34" s="1534"/>
      <c r="H34" s="1534"/>
      <c r="I34" s="1534"/>
      <c r="J34" s="1534"/>
      <c r="K34" s="1534"/>
      <c r="L34" s="1534"/>
      <c r="M34" s="1534"/>
      <c r="N34" s="1534"/>
      <c r="O34" s="1534"/>
      <c r="P34" s="1534"/>
      <c r="Q34" s="1534"/>
      <c r="R34" s="1534"/>
      <c r="S34" s="1535"/>
    </row>
    <row r="35" spans="1:19" s="242" customFormat="1" ht="20">
      <c r="A35" s="122" t="s">
        <v>290</v>
      </c>
      <c r="B35" s="138"/>
      <c r="C35" s="204" t="s">
        <v>37</v>
      </c>
      <c r="D35" s="122" t="s">
        <v>3</v>
      </c>
      <c r="E35" s="199" t="s">
        <v>291</v>
      </c>
      <c r="F35" s="122" t="s">
        <v>306</v>
      </c>
      <c r="G35" s="122" t="s">
        <v>292</v>
      </c>
      <c r="H35" s="201" t="s">
        <v>340</v>
      </c>
      <c r="I35" s="230" t="s">
        <v>337</v>
      </c>
      <c r="J35" s="1107"/>
      <c r="K35" s="122" t="s">
        <v>290</v>
      </c>
      <c r="L35" s="122" t="s">
        <v>307</v>
      </c>
      <c r="M35" s="1155" t="s">
        <v>37</v>
      </c>
      <c r="N35" s="122" t="s">
        <v>3</v>
      </c>
      <c r="O35" s="199" t="s">
        <v>291</v>
      </c>
      <c r="P35" s="122" t="s">
        <v>306</v>
      </c>
      <c r="Q35" s="122" t="s">
        <v>292</v>
      </c>
      <c r="R35" s="201" t="s">
        <v>340</v>
      </c>
      <c r="S35" s="230" t="s">
        <v>337</v>
      </c>
    </row>
    <row r="36" spans="1:19">
      <c r="A36" s="1264" t="s">
        <v>78</v>
      </c>
      <c r="B36" s="243"/>
      <c r="C36" s="1132" t="s">
        <v>90</v>
      </c>
      <c r="D36" s="1133"/>
      <c r="E36" s="225" t="s">
        <v>339</v>
      </c>
      <c r="F36" s="1142"/>
      <c r="G36" s="244">
        <v>13</v>
      </c>
      <c r="H36" s="193"/>
      <c r="I36" s="208">
        <f t="shared" ref="I36:I46" si="4">G36*H36</f>
        <v>0</v>
      </c>
      <c r="J36" s="1111"/>
      <c r="K36" s="245" t="s">
        <v>100</v>
      </c>
      <c r="L36" s="243"/>
      <c r="M36" s="1160" t="s">
        <v>111</v>
      </c>
      <c r="N36" s="246"/>
      <c r="O36" s="225" t="s">
        <v>339</v>
      </c>
      <c r="P36" s="1144"/>
      <c r="Q36" s="244">
        <v>12</v>
      </c>
      <c r="R36" s="193"/>
      <c r="S36" s="208">
        <f t="shared" ref="S36:S49" si="5">Q36*R36</f>
        <v>0</v>
      </c>
    </row>
    <row r="37" spans="1:19">
      <c r="A37" s="1264" t="s">
        <v>79</v>
      </c>
      <c r="B37" s="243"/>
      <c r="C37" s="1132" t="s">
        <v>89</v>
      </c>
      <c r="D37" s="1133"/>
      <c r="E37" s="225" t="s">
        <v>339</v>
      </c>
      <c r="F37" s="1143"/>
      <c r="G37" s="244">
        <v>13</v>
      </c>
      <c r="H37" s="193"/>
      <c r="I37" s="208">
        <f t="shared" si="4"/>
        <v>0</v>
      </c>
      <c r="J37" s="1111"/>
      <c r="K37" s="245" t="s">
        <v>101</v>
      </c>
      <c r="L37" s="243"/>
      <c r="M37" s="1160" t="s">
        <v>112</v>
      </c>
      <c r="N37" s="246"/>
      <c r="O37" s="225" t="s">
        <v>339</v>
      </c>
      <c r="P37" s="1142"/>
      <c r="Q37" s="244">
        <v>12</v>
      </c>
      <c r="R37" s="193"/>
      <c r="S37" s="208">
        <f t="shared" si="5"/>
        <v>0</v>
      </c>
    </row>
    <row r="38" spans="1:19">
      <c r="A38" s="1264" t="s">
        <v>80</v>
      </c>
      <c r="B38" s="243"/>
      <c r="C38" s="1132" t="s">
        <v>91</v>
      </c>
      <c r="D38" s="1133"/>
      <c r="E38" s="225" t="s">
        <v>339</v>
      </c>
      <c r="F38" s="1143"/>
      <c r="G38" s="244">
        <v>13</v>
      </c>
      <c r="H38" s="193"/>
      <c r="I38" s="208">
        <f t="shared" si="4"/>
        <v>0</v>
      </c>
      <c r="J38" s="1111"/>
      <c r="K38" s="245" t="s">
        <v>102</v>
      </c>
      <c r="L38" s="243"/>
      <c r="M38" s="1160" t="s">
        <v>113</v>
      </c>
      <c r="N38" s="246"/>
      <c r="O38" s="225" t="s">
        <v>339</v>
      </c>
      <c r="P38" s="1142"/>
      <c r="Q38" s="244">
        <v>12</v>
      </c>
      <c r="R38" s="193"/>
      <c r="S38" s="208">
        <f t="shared" si="5"/>
        <v>0</v>
      </c>
    </row>
    <row r="39" spans="1:19">
      <c r="A39" s="1264" t="s">
        <v>81</v>
      </c>
      <c r="B39" s="243"/>
      <c r="C39" s="1132" t="s">
        <v>92</v>
      </c>
      <c r="D39" s="1133"/>
      <c r="E39" s="225" t="s">
        <v>339</v>
      </c>
      <c r="F39" s="1143"/>
      <c r="G39" s="244">
        <v>13</v>
      </c>
      <c r="H39" s="193"/>
      <c r="I39" s="208">
        <f t="shared" si="4"/>
        <v>0</v>
      </c>
      <c r="J39" s="1111"/>
      <c r="K39" s="245" t="s">
        <v>103</v>
      </c>
      <c r="L39" s="243"/>
      <c r="M39" s="1160" t="s">
        <v>114</v>
      </c>
      <c r="N39" s="246"/>
      <c r="O39" s="225" t="s">
        <v>339</v>
      </c>
      <c r="P39" s="1142"/>
      <c r="Q39" s="244">
        <v>12</v>
      </c>
      <c r="R39" s="193"/>
      <c r="S39" s="208">
        <f t="shared" si="5"/>
        <v>0</v>
      </c>
    </row>
    <row r="40" spans="1:19">
      <c r="A40" s="1264" t="s">
        <v>82</v>
      </c>
      <c r="B40" s="243"/>
      <c r="C40" s="1132" t="s">
        <v>93</v>
      </c>
      <c r="D40" s="1133"/>
      <c r="E40" s="225" t="s">
        <v>339</v>
      </c>
      <c r="F40" s="1143"/>
      <c r="G40" s="244">
        <v>13</v>
      </c>
      <c r="H40" s="193"/>
      <c r="I40" s="208">
        <f t="shared" si="4"/>
        <v>0</v>
      </c>
      <c r="J40" s="1111"/>
      <c r="K40" s="245" t="s">
        <v>104</v>
      </c>
      <c r="L40" s="243"/>
      <c r="M40" s="1160" t="s">
        <v>115</v>
      </c>
      <c r="N40" s="246"/>
      <c r="O40" s="225" t="s">
        <v>339</v>
      </c>
      <c r="P40" s="1142"/>
      <c r="Q40" s="244">
        <v>13</v>
      </c>
      <c r="R40" s="193"/>
      <c r="S40" s="208">
        <f t="shared" si="5"/>
        <v>0</v>
      </c>
    </row>
    <row r="41" spans="1:19">
      <c r="A41" s="1264" t="s">
        <v>83</v>
      </c>
      <c r="B41" s="243"/>
      <c r="C41" s="1132" t="s">
        <v>94</v>
      </c>
      <c r="D41" s="1133"/>
      <c r="E41" s="225" t="s">
        <v>339</v>
      </c>
      <c r="F41" s="1143"/>
      <c r="G41" s="244">
        <v>13</v>
      </c>
      <c r="H41" s="193"/>
      <c r="I41" s="208">
        <f t="shared" si="4"/>
        <v>0</v>
      </c>
      <c r="J41" s="1111"/>
      <c r="K41" s="245" t="s">
        <v>105</v>
      </c>
      <c r="L41" s="243"/>
      <c r="M41" s="1160" t="s">
        <v>116</v>
      </c>
      <c r="N41" s="246"/>
      <c r="O41" s="225" t="s">
        <v>339</v>
      </c>
      <c r="P41" s="1145"/>
      <c r="Q41" s="244">
        <v>13</v>
      </c>
      <c r="R41" s="193"/>
      <c r="S41" s="208">
        <f t="shared" si="5"/>
        <v>0</v>
      </c>
    </row>
    <row r="42" spans="1:19">
      <c r="A42" s="1264" t="s">
        <v>84</v>
      </c>
      <c r="B42" s="243"/>
      <c r="C42" s="1132" t="s">
        <v>95</v>
      </c>
      <c r="D42" s="1133"/>
      <c r="E42" s="225" t="s">
        <v>339</v>
      </c>
      <c r="F42" s="1143"/>
      <c r="G42" s="244">
        <v>13</v>
      </c>
      <c r="H42" s="193"/>
      <c r="I42" s="208">
        <f t="shared" si="4"/>
        <v>0</v>
      </c>
      <c r="J42" s="1111"/>
      <c r="K42" s="245" t="s">
        <v>106</v>
      </c>
      <c r="L42" s="243"/>
      <c r="M42" s="1160" t="s">
        <v>117</v>
      </c>
      <c r="N42" s="246"/>
      <c r="O42" s="225" t="s">
        <v>339</v>
      </c>
      <c r="P42" s="1142"/>
      <c r="Q42" s="244">
        <v>13</v>
      </c>
      <c r="R42" s="193"/>
      <c r="S42" s="208">
        <f t="shared" si="5"/>
        <v>0</v>
      </c>
    </row>
    <row r="43" spans="1:19">
      <c r="A43" s="1264" t="s">
        <v>85</v>
      </c>
      <c r="B43" s="243"/>
      <c r="C43" s="1132" t="s">
        <v>96</v>
      </c>
      <c r="D43" s="1133"/>
      <c r="E43" s="225" t="s">
        <v>339</v>
      </c>
      <c r="F43" s="1143"/>
      <c r="G43" s="244">
        <v>13</v>
      </c>
      <c r="H43" s="193"/>
      <c r="I43" s="208">
        <f t="shared" si="4"/>
        <v>0</v>
      </c>
      <c r="J43" s="1111"/>
      <c r="K43" s="245" t="s">
        <v>107</v>
      </c>
      <c r="L43" s="243"/>
      <c r="M43" s="1160" t="s">
        <v>118</v>
      </c>
      <c r="N43" s="246"/>
      <c r="O43" s="225" t="s">
        <v>339</v>
      </c>
      <c r="P43" s="1142"/>
      <c r="Q43" s="244">
        <v>13</v>
      </c>
      <c r="R43" s="193"/>
      <c r="S43" s="208">
        <f t="shared" si="5"/>
        <v>0</v>
      </c>
    </row>
    <row r="44" spans="1:19">
      <c r="A44" s="1264" t="s">
        <v>86</v>
      </c>
      <c r="B44" s="243"/>
      <c r="C44" s="1132" t="s">
        <v>97</v>
      </c>
      <c r="D44" s="1133"/>
      <c r="E44" s="225" t="s">
        <v>339</v>
      </c>
      <c r="F44" s="1143"/>
      <c r="G44" s="244">
        <v>13</v>
      </c>
      <c r="H44" s="193"/>
      <c r="I44" s="208">
        <f t="shared" si="4"/>
        <v>0</v>
      </c>
      <c r="J44" s="1111"/>
      <c r="K44" s="245" t="s">
        <v>108</v>
      </c>
      <c r="L44" s="243"/>
      <c r="M44" s="1160" t="s">
        <v>119</v>
      </c>
      <c r="N44" s="246"/>
      <c r="O44" s="225" t="s">
        <v>339</v>
      </c>
      <c r="P44" s="1142"/>
      <c r="Q44" s="244">
        <v>13</v>
      </c>
      <c r="R44" s="193"/>
      <c r="S44" s="208">
        <f t="shared" si="5"/>
        <v>0</v>
      </c>
    </row>
    <row r="45" spans="1:19">
      <c r="A45" s="1264" t="s">
        <v>87</v>
      </c>
      <c r="B45" s="243"/>
      <c r="C45" s="1132" t="s">
        <v>98</v>
      </c>
      <c r="D45" s="1133"/>
      <c r="E45" s="225" t="s">
        <v>339</v>
      </c>
      <c r="F45" s="1143"/>
      <c r="G45" s="244">
        <v>13</v>
      </c>
      <c r="H45" s="193"/>
      <c r="I45" s="208">
        <f t="shared" si="4"/>
        <v>0</v>
      </c>
      <c r="J45" s="1111"/>
      <c r="K45" s="245" t="s">
        <v>109</v>
      </c>
      <c r="L45" s="243"/>
      <c r="M45" s="1160" t="s">
        <v>120</v>
      </c>
      <c r="N45" s="246"/>
      <c r="O45" s="225" t="s">
        <v>339</v>
      </c>
      <c r="P45" s="1142"/>
      <c r="Q45" s="244">
        <v>13</v>
      </c>
      <c r="R45" s="193"/>
      <c r="S45" s="208">
        <f t="shared" si="5"/>
        <v>0</v>
      </c>
    </row>
    <row r="46" spans="1:19">
      <c r="A46" s="1264" t="s">
        <v>88</v>
      </c>
      <c r="B46" s="243"/>
      <c r="C46" s="1132" t="s">
        <v>99</v>
      </c>
      <c r="D46" s="1133"/>
      <c r="E46" s="225" t="s">
        <v>339</v>
      </c>
      <c r="F46" s="1143"/>
      <c r="G46" s="244">
        <v>13</v>
      </c>
      <c r="H46" s="193"/>
      <c r="I46" s="208">
        <f t="shared" si="4"/>
        <v>0</v>
      </c>
      <c r="J46" s="1111"/>
      <c r="K46" s="245" t="s">
        <v>110</v>
      </c>
      <c r="L46" s="243"/>
      <c r="M46" s="1160" t="s">
        <v>121</v>
      </c>
      <c r="N46" s="246"/>
      <c r="O46" s="225" t="s">
        <v>339</v>
      </c>
      <c r="P46" s="1142"/>
      <c r="Q46" s="244">
        <v>13</v>
      </c>
      <c r="R46" s="193"/>
      <c r="S46" s="208">
        <f t="shared" si="5"/>
        <v>0</v>
      </c>
    </row>
    <row r="47" spans="1:19">
      <c r="A47" s="1263"/>
      <c r="B47" s="1263"/>
      <c r="C47" s="1263"/>
      <c r="D47" s="1263"/>
      <c r="E47" s="1263"/>
      <c r="F47" s="1263"/>
      <c r="G47" s="1263"/>
      <c r="H47" s="1263"/>
      <c r="I47" s="1263"/>
      <c r="J47" s="1111"/>
      <c r="K47" s="225">
        <v>90004</v>
      </c>
      <c r="L47" s="205">
        <v>41468900044</v>
      </c>
      <c r="M47" s="1160" t="s">
        <v>186</v>
      </c>
      <c r="N47" s="246"/>
      <c r="O47" s="225" t="s">
        <v>339</v>
      </c>
      <c r="P47" s="1142"/>
      <c r="Q47" s="244">
        <v>6.5</v>
      </c>
      <c r="R47" s="193"/>
      <c r="S47" s="208">
        <f t="shared" si="5"/>
        <v>0</v>
      </c>
    </row>
    <row r="48" spans="1:19">
      <c r="A48" s="1263"/>
      <c r="B48" s="1263"/>
      <c r="C48" s="1263"/>
      <c r="D48" s="1263"/>
      <c r="E48" s="1263"/>
      <c r="F48" s="1263"/>
      <c r="G48" s="1263"/>
      <c r="H48" s="1263"/>
      <c r="I48" s="1263"/>
      <c r="J48" s="1111"/>
      <c r="K48" s="225">
        <v>90005</v>
      </c>
      <c r="L48" s="205">
        <v>41468900051</v>
      </c>
      <c r="M48" s="1160" t="s">
        <v>185</v>
      </c>
      <c r="N48" s="232"/>
      <c r="O48" s="225" t="s">
        <v>339</v>
      </c>
      <c r="P48" s="1142"/>
      <c r="Q48" s="244">
        <v>2</v>
      </c>
      <c r="R48" s="193"/>
      <c r="S48" s="208">
        <f t="shared" si="5"/>
        <v>0</v>
      </c>
    </row>
    <row r="49" spans="1:27">
      <c r="A49" s="1263"/>
      <c r="B49" s="1263"/>
      <c r="C49" s="1263"/>
      <c r="D49" s="1263"/>
      <c r="E49" s="1263"/>
      <c r="F49" s="1263"/>
      <c r="G49" s="1263"/>
      <c r="H49" s="1263"/>
      <c r="I49" s="1263"/>
      <c r="J49" s="1111"/>
      <c r="K49" s="225">
        <v>900160</v>
      </c>
      <c r="L49" s="243"/>
      <c r="M49" s="1160" t="s">
        <v>122</v>
      </c>
      <c r="N49" s="246"/>
      <c r="O49" s="225" t="s">
        <v>339</v>
      </c>
      <c r="P49" s="1142"/>
      <c r="Q49" s="244">
        <v>0.4</v>
      </c>
      <c r="R49" s="193"/>
      <c r="S49" s="208">
        <f t="shared" si="5"/>
        <v>0</v>
      </c>
    </row>
    <row r="50" spans="1:27" ht="19.5" customHeight="1">
      <c r="A50" s="1530" t="s">
        <v>152</v>
      </c>
      <c r="B50" s="1531"/>
      <c r="C50" s="1531"/>
      <c r="D50" s="1531"/>
      <c r="E50" s="1531"/>
      <c r="F50" s="1531"/>
      <c r="G50" s="1531"/>
      <c r="H50" s="1531"/>
      <c r="I50" s="1531"/>
      <c r="J50" s="1265"/>
      <c r="K50" s="1532"/>
      <c r="L50" s="1532"/>
      <c r="M50" s="1532"/>
      <c r="N50" s="1532"/>
      <c r="O50" s="1532"/>
      <c r="P50" s="1532"/>
      <c r="Q50" s="1532"/>
      <c r="R50" s="1266"/>
      <c r="S50" s="1267"/>
    </row>
    <row r="51" spans="1:27">
      <c r="A51" s="1268"/>
      <c r="B51" s="1146"/>
      <c r="C51" s="724"/>
      <c r="D51" s="724"/>
      <c r="E51" s="724"/>
      <c r="F51" s="724"/>
      <c r="G51" s="724"/>
      <c r="H51" s="1147"/>
      <c r="I51" s="1147"/>
      <c r="J51" s="724"/>
      <c r="K51" s="1260"/>
      <c r="L51" s="1260"/>
      <c r="M51" s="724"/>
      <c r="N51" s="724"/>
      <c r="O51" s="724"/>
      <c r="P51" s="724"/>
      <c r="Q51" s="724"/>
      <c r="R51" s="1148"/>
      <c r="S51" s="1269"/>
    </row>
    <row r="52" spans="1:27">
      <c r="A52" s="1268"/>
      <c r="B52" s="1146"/>
      <c r="C52" s="724"/>
      <c r="D52" s="724"/>
      <c r="E52" s="724"/>
      <c r="F52" s="724"/>
      <c r="G52" s="724"/>
      <c r="H52" s="1147"/>
      <c r="I52" s="1147"/>
      <c r="J52" s="724"/>
      <c r="K52" s="1260"/>
      <c r="L52" s="773"/>
      <c r="M52" s="766"/>
      <c r="N52" s="773"/>
      <c r="O52" s="766"/>
      <c r="P52" s="724"/>
      <c r="Q52" s="724"/>
      <c r="R52" s="1148"/>
      <c r="S52" s="1269"/>
    </row>
    <row r="53" spans="1:27" ht="15">
      <c r="A53" s="1268"/>
      <c r="B53" s="1146"/>
      <c r="C53" s="724"/>
      <c r="D53" s="724"/>
      <c r="E53" s="724"/>
      <c r="F53" s="724"/>
      <c r="G53" s="724"/>
      <c r="H53" s="1147"/>
      <c r="I53" s="1147"/>
      <c r="J53" s="1115"/>
      <c r="K53" s="1260"/>
      <c r="L53" s="773"/>
      <c r="M53" s="766"/>
      <c r="N53" s="724"/>
      <c r="O53" s="773"/>
      <c r="P53" s="766"/>
      <c r="Q53" s="766"/>
      <c r="R53" s="1148"/>
      <c r="S53" s="1269"/>
    </row>
    <row r="54" spans="1:27" ht="15">
      <c r="A54" s="1268"/>
      <c r="B54" s="1149"/>
      <c r="C54" s="1150"/>
      <c r="D54" s="1150"/>
      <c r="E54" s="1150"/>
      <c r="F54" s="1151"/>
      <c r="G54" s="724"/>
      <c r="H54" s="1147"/>
      <c r="I54" s="1152"/>
      <c r="J54" s="1116"/>
      <c r="K54" s="1260"/>
      <c r="L54" s="771"/>
      <c r="M54" s="770"/>
      <c r="N54" s="770"/>
      <c r="O54" s="766"/>
      <c r="P54" s="724"/>
      <c r="Q54" s="766"/>
      <c r="R54" s="767"/>
      <c r="S54" s="1269"/>
    </row>
    <row r="55" spans="1:27" ht="15">
      <c r="A55" s="1268"/>
      <c r="B55" s="1149"/>
      <c r="C55" s="1150"/>
      <c r="D55" s="1150"/>
      <c r="E55" s="1150"/>
      <c r="F55" s="1151"/>
      <c r="G55" s="724"/>
      <c r="H55" s="1147"/>
      <c r="I55" s="1147"/>
      <c r="J55" s="1116"/>
      <c r="K55" s="1260"/>
      <c r="L55" s="771"/>
      <c r="M55" s="770"/>
      <c r="N55" s="770"/>
      <c r="O55" s="766"/>
      <c r="P55" s="1512"/>
      <c r="Q55" s="1512"/>
      <c r="R55" s="1512"/>
      <c r="S55" s="1513"/>
    </row>
    <row r="56" spans="1:27" ht="15">
      <c r="A56" s="1268"/>
      <c r="B56" s="1149"/>
      <c r="C56" s="1150"/>
      <c r="D56" s="1150"/>
      <c r="E56" s="1150"/>
      <c r="F56" s="1151"/>
      <c r="G56" s="724"/>
      <c r="H56" s="1147"/>
      <c r="I56" s="1147"/>
      <c r="J56" s="1116"/>
      <c r="K56" s="1260"/>
      <c r="L56" s="771"/>
      <c r="M56" s="770"/>
      <c r="N56" s="770"/>
      <c r="O56" s="766"/>
      <c r="P56" s="1514" t="s">
        <v>612</v>
      </c>
      <c r="Q56" s="1514"/>
      <c r="R56" s="1514"/>
      <c r="S56" s="1515"/>
      <c r="AA56" s="751"/>
    </row>
    <row r="57" spans="1:27" ht="15">
      <c r="A57" s="1527" t="s">
        <v>628</v>
      </c>
      <c r="B57" s="1528"/>
      <c r="C57" s="1528"/>
      <c r="D57" s="1528"/>
      <c r="E57" s="1528"/>
      <c r="F57" s="1528"/>
      <c r="G57" s="1528"/>
      <c r="H57" s="1528"/>
      <c r="I57" s="1528"/>
      <c r="J57" s="1528"/>
      <c r="K57" s="1528"/>
      <c r="L57" s="1528"/>
      <c r="M57" s="1528"/>
      <c r="N57" s="1528"/>
      <c r="O57" s="1528"/>
      <c r="P57" s="1528"/>
      <c r="Q57" s="1528"/>
      <c r="R57" s="1528"/>
      <c r="S57" s="1529"/>
    </row>
    <row r="58" spans="1:27" ht="15" customHeight="1">
      <c r="A58" s="1516" t="s">
        <v>627</v>
      </c>
      <c r="B58" s="1517"/>
      <c r="C58" s="1517"/>
      <c r="D58" s="1517"/>
      <c r="E58" s="1517"/>
      <c r="F58" s="1517"/>
      <c r="G58" s="1517"/>
      <c r="H58" s="1517"/>
      <c r="I58" s="1518"/>
      <c r="J58" s="1154"/>
      <c r="K58" s="1508"/>
      <c r="L58" s="1508"/>
      <c r="M58" s="1508"/>
      <c r="N58" s="1508"/>
      <c r="O58" s="1508"/>
      <c r="P58" s="1508"/>
      <c r="Q58" s="1508"/>
      <c r="R58" s="1508"/>
      <c r="S58" s="1509"/>
    </row>
    <row r="59" spans="1:27" ht="15" customHeight="1">
      <c r="A59" s="1516" t="s">
        <v>629</v>
      </c>
      <c r="B59" s="1517"/>
      <c r="C59" s="1517"/>
      <c r="D59" s="1517"/>
      <c r="E59" s="1517"/>
      <c r="F59" s="1517"/>
      <c r="G59" s="1517"/>
      <c r="H59" s="1517"/>
      <c r="I59" s="1518"/>
      <c r="J59" s="1154"/>
      <c r="K59" s="1508"/>
      <c r="L59" s="1508"/>
      <c r="M59" s="1508"/>
      <c r="N59" s="1508"/>
      <c r="O59" s="1508"/>
      <c r="P59" s="1508"/>
      <c r="Q59" s="1508"/>
      <c r="R59" s="1508"/>
      <c r="S59" s="1509"/>
    </row>
    <row r="60" spans="1:27" ht="13">
      <c r="A60" s="1270"/>
      <c r="B60" s="1128"/>
      <c r="C60" s="724"/>
      <c r="D60" s="1519"/>
      <c r="E60" s="1519"/>
      <c r="F60" s="1519"/>
      <c r="G60" s="1131"/>
      <c r="H60" s="1129"/>
      <c r="I60" s="1130"/>
      <c r="J60" s="1154"/>
      <c r="K60" s="1508"/>
      <c r="L60" s="1508"/>
      <c r="M60" s="1508"/>
      <c r="N60" s="1508"/>
      <c r="O60" s="1508"/>
      <c r="P60" s="1508"/>
      <c r="Q60" s="1508"/>
      <c r="R60" s="1508"/>
      <c r="S60" s="1509"/>
    </row>
    <row r="61" spans="1:27" ht="13">
      <c r="A61" s="1270"/>
      <c r="B61" s="1128"/>
      <c r="C61" s="724"/>
      <c r="D61" s="724"/>
      <c r="E61" s="1137" t="s">
        <v>618</v>
      </c>
      <c r="F61" s="1131"/>
      <c r="G61" s="724"/>
      <c r="H61" s="1137" t="s">
        <v>619</v>
      </c>
      <c r="I61" s="1130"/>
      <c r="J61" s="1154"/>
      <c r="K61" s="1508"/>
      <c r="L61" s="1508"/>
      <c r="M61" s="1508"/>
      <c r="N61" s="1508"/>
      <c r="O61" s="1508"/>
      <c r="P61" s="1508"/>
      <c r="Q61" s="1508"/>
      <c r="R61" s="1508"/>
      <c r="S61" s="1509"/>
    </row>
    <row r="62" spans="1:27" ht="13">
      <c r="A62" s="1270"/>
      <c r="B62" s="1128"/>
      <c r="C62" s="724"/>
      <c r="D62" s="724"/>
      <c r="E62" s="1131" t="s">
        <v>18</v>
      </c>
      <c r="F62" s="1131"/>
      <c r="G62" s="724"/>
      <c r="H62" s="1138">
        <v>100</v>
      </c>
      <c r="I62" s="1130"/>
      <c r="J62" s="1154"/>
      <c r="K62" s="984"/>
      <c r="L62" s="1271"/>
      <c r="M62" s="1520" t="s">
        <v>37</v>
      </c>
      <c r="N62" s="1521"/>
      <c r="O62" s="1272"/>
      <c r="P62" s="1272"/>
      <c r="Q62" s="1272" t="s">
        <v>1</v>
      </c>
      <c r="R62" s="1272" t="s">
        <v>335</v>
      </c>
      <c r="S62" s="1272"/>
    </row>
    <row r="63" spans="1:27" ht="14.25" customHeight="1">
      <c r="A63" s="1270"/>
      <c r="B63" s="1128"/>
      <c r="C63" s="724"/>
      <c r="D63" s="724"/>
      <c r="E63" s="1131" t="s">
        <v>16</v>
      </c>
      <c r="F63" s="1131"/>
      <c r="G63" s="724"/>
      <c r="H63" s="1138">
        <v>100</v>
      </c>
      <c r="I63" s="1130"/>
      <c r="J63" s="1154"/>
      <c r="K63" s="986" t="s">
        <v>4</v>
      </c>
      <c r="L63" s="1139" t="s">
        <v>307</v>
      </c>
      <c r="M63" s="1522"/>
      <c r="N63" s="1523"/>
      <c r="O63" s="1140" t="s">
        <v>335</v>
      </c>
      <c r="P63" s="1140" t="s">
        <v>6</v>
      </c>
      <c r="Q63" s="1141" t="s">
        <v>2</v>
      </c>
      <c r="R63" s="986" t="s">
        <v>455</v>
      </c>
      <c r="S63" s="986" t="s">
        <v>337</v>
      </c>
      <c r="Y63" s="5">
        <v>977</v>
      </c>
    </row>
    <row r="64" spans="1:27" ht="13">
      <c r="A64" s="1270"/>
      <c r="B64" s="1128"/>
      <c r="C64" s="724" t="s">
        <v>405</v>
      </c>
      <c r="D64" s="724"/>
      <c r="E64" s="1131" t="s">
        <v>24</v>
      </c>
      <c r="F64" s="1131"/>
      <c r="G64" s="724"/>
      <c r="H64" s="1138">
        <v>100</v>
      </c>
      <c r="I64" s="1130"/>
      <c r="J64" s="1154"/>
      <c r="K64" s="227">
        <v>99734</v>
      </c>
      <c r="L64" s="1134"/>
      <c r="M64" s="1524" t="s">
        <v>620</v>
      </c>
      <c r="N64" s="1525"/>
      <c r="O64" s="227" t="s">
        <v>621</v>
      </c>
      <c r="P64" s="1135" t="s">
        <v>622</v>
      </c>
      <c r="Q64" s="1136">
        <v>60</v>
      </c>
      <c r="R64" s="1122"/>
      <c r="S64" s="127">
        <f>R64*Q64</f>
        <v>0</v>
      </c>
    </row>
    <row r="65" spans="1:19" ht="13">
      <c r="A65" s="1270"/>
      <c r="B65" s="1128"/>
      <c r="C65" s="724"/>
      <c r="D65" s="724"/>
      <c r="E65" s="1131" t="s">
        <v>227</v>
      </c>
      <c r="F65" s="1131"/>
      <c r="G65" s="724"/>
      <c r="H65" s="1138">
        <v>50</v>
      </c>
      <c r="I65" s="1130"/>
      <c r="J65" s="1154"/>
      <c r="K65" s="227">
        <v>8228</v>
      </c>
      <c r="L65" s="1134"/>
      <c r="M65" s="1524" t="s">
        <v>623</v>
      </c>
      <c r="N65" s="1525"/>
      <c r="O65" s="227" t="s">
        <v>621</v>
      </c>
      <c r="P65" s="1135" t="s">
        <v>18</v>
      </c>
      <c r="Q65" s="1136">
        <v>5</v>
      </c>
      <c r="R65" s="1122"/>
      <c r="S65" s="127">
        <f t="shared" ref="S65:S74" si="6">R65*Q65</f>
        <v>0</v>
      </c>
    </row>
    <row r="66" spans="1:19" ht="13">
      <c r="A66" s="1270"/>
      <c r="B66" s="1128"/>
      <c r="C66" s="724"/>
      <c r="D66" s="724"/>
      <c r="E66" s="1131" t="s">
        <v>13</v>
      </c>
      <c r="F66" s="1131"/>
      <c r="G66" s="724"/>
      <c r="H66" s="1138">
        <v>50</v>
      </c>
      <c r="I66" s="1130"/>
      <c r="J66" s="1154"/>
      <c r="K66" s="227">
        <v>8227</v>
      </c>
      <c r="L66" s="1134"/>
      <c r="M66" s="1261" t="s">
        <v>623</v>
      </c>
      <c r="N66" s="1262"/>
      <c r="O66" s="227" t="s">
        <v>621</v>
      </c>
      <c r="P66" s="1135" t="s">
        <v>16</v>
      </c>
      <c r="Q66" s="1136">
        <v>5</v>
      </c>
      <c r="R66" s="1122"/>
      <c r="S66" s="127">
        <f t="shared" si="6"/>
        <v>0</v>
      </c>
    </row>
    <row r="67" spans="1:19" ht="13">
      <c r="A67" s="1270"/>
      <c r="B67" s="1128"/>
      <c r="C67" s="724"/>
      <c r="D67" s="724"/>
      <c r="E67" s="1131" t="s">
        <v>28</v>
      </c>
      <c r="F67" s="1131"/>
      <c r="G67" s="724"/>
      <c r="H67" s="1138">
        <v>50</v>
      </c>
      <c r="I67" s="1130"/>
      <c r="J67" s="1154"/>
      <c r="K67" s="227">
        <v>8226</v>
      </c>
      <c r="L67" s="1134"/>
      <c r="M67" s="1261" t="s">
        <v>623</v>
      </c>
      <c r="N67" s="1262"/>
      <c r="O67" s="227" t="s">
        <v>621</v>
      </c>
      <c r="P67" s="1135" t="s">
        <v>24</v>
      </c>
      <c r="Q67" s="1136">
        <v>5</v>
      </c>
      <c r="R67" s="1122"/>
      <c r="S67" s="127">
        <f t="shared" si="6"/>
        <v>0</v>
      </c>
    </row>
    <row r="68" spans="1:19" ht="13">
      <c r="A68" s="1270"/>
      <c r="B68" s="1128"/>
      <c r="C68" s="724"/>
      <c r="D68" s="724"/>
      <c r="E68" s="1131" t="s">
        <v>46</v>
      </c>
      <c r="F68" s="1131"/>
      <c r="G68" s="724"/>
      <c r="H68" s="1138">
        <v>50</v>
      </c>
      <c r="I68" s="1130"/>
      <c r="J68" s="1154"/>
      <c r="K68" s="227">
        <v>8225</v>
      </c>
      <c r="L68" s="1134"/>
      <c r="M68" s="1261" t="s">
        <v>623</v>
      </c>
      <c r="N68" s="1262"/>
      <c r="O68" s="227" t="s">
        <v>621</v>
      </c>
      <c r="P68" s="1135" t="s">
        <v>227</v>
      </c>
      <c r="Q68" s="1136">
        <v>5</v>
      </c>
      <c r="R68" s="1122"/>
      <c r="S68" s="127">
        <f t="shared" si="6"/>
        <v>0</v>
      </c>
    </row>
    <row r="69" spans="1:19" ht="13">
      <c r="A69" s="1270"/>
      <c r="B69" s="1128"/>
      <c r="C69" s="724"/>
      <c r="D69" s="724"/>
      <c r="E69" s="1131" t="s">
        <v>47</v>
      </c>
      <c r="F69" s="1131"/>
      <c r="G69" s="724"/>
      <c r="H69" s="1138">
        <v>50</v>
      </c>
      <c r="I69" s="1130"/>
      <c r="J69" s="1154"/>
      <c r="K69" s="227">
        <v>8230</v>
      </c>
      <c r="L69" s="1134"/>
      <c r="M69" s="1261" t="s">
        <v>623</v>
      </c>
      <c r="N69" s="1262"/>
      <c r="O69" s="227" t="s">
        <v>621</v>
      </c>
      <c r="P69" s="1135" t="s">
        <v>13</v>
      </c>
      <c r="Q69" s="1136">
        <v>5</v>
      </c>
      <c r="R69" s="1122"/>
      <c r="S69" s="127">
        <f t="shared" si="6"/>
        <v>0</v>
      </c>
    </row>
    <row r="70" spans="1:19" ht="13">
      <c r="A70" s="1270"/>
      <c r="B70" s="1128"/>
      <c r="C70" s="724"/>
      <c r="D70" s="724"/>
      <c r="E70" s="1131" t="s">
        <v>624</v>
      </c>
      <c r="F70" s="1131"/>
      <c r="G70" s="724"/>
      <c r="H70" s="1138">
        <v>50</v>
      </c>
      <c r="I70" s="1130"/>
      <c r="J70" s="1154"/>
      <c r="K70" s="227">
        <v>8231</v>
      </c>
      <c r="L70" s="1134"/>
      <c r="M70" s="1261" t="s">
        <v>623</v>
      </c>
      <c r="N70" s="1262"/>
      <c r="O70" s="227" t="s">
        <v>621</v>
      </c>
      <c r="P70" s="1135" t="s">
        <v>459</v>
      </c>
      <c r="Q70" s="1136">
        <v>5</v>
      </c>
      <c r="R70" s="1122"/>
      <c r="S70" s="127">
        <f t="shared" si="6"/>
        <v>0</v>
      </c>
    </row>
    <row r="71" spans="1:19">
      <c r="A71" s="1270"/>
      <c r="B71" s="1128"/>
      <c r="C71" s="724"/>
      <c r="D71" s="1260"/>
      <c r="E71" s="724"/>
      <c r="F71" s="724"/>
      <c r="G71" s="724"/>
      <c r="H71" s="1129"/>
      <c r="I71" s="1130"/>
      <c r="J71" s="1154"/>
      <c r="K71" s="227">
        <v>8232</v>
      </c>
      <c r="L71" s="1134"/>
      <c r="M71" s="1261" t="s">
        <v>623</v>
      </c>
      <c r="N71" s="1262"/>
      <c r="O71" s="227" t="s">
        <v>621</v>
      </c>
      <c r="P71" s="1135" t="s">
        <v>457</v>
      </c>
      <c r="Q71" s="1136">
        <v>5</v>
      </c>
      <c r="R71" s="1122"/>
      <c r="S71" s="127">
        <f t="shared" si="6"/>
        <v>0</v>
      </c>
    </row>
    <row r="72" spans="1:19">
      <c r="A72" s="1270"/>
      <c r="B72" s="1128"/>
      <c r="C72" s="724"/>
      <c r="D72" s="1260"/>
      <c r="E72" s="724"/>
      <c r="F72" s="724"/>
      <c r="G72" s="724"/>
      <c r="H72" s="1129"/>
      <c r="I72" s="1130"/>
      <c r="J72" s="1154"/>
      <c r="K72" s="227">
        <v>8234</v>
      </c>
      <c r="L72" s="1134"/>
      <c r="M72" s="1261" t="s">
        <v>623</v>
      </c>
      <c r="N72" s="1262"/>
      <c r="O72" s="227" t="s">
        <v>621</v>
      </c>
      <c r="P72" s="1135" t="s">
        <v>458</v>
      </c>
      <c r="Q72" s="1136">
        <v>5</v>
      </c>
      <c r="R72" s="1122"/>
      <c r="S72" s="127">
        <f t="shared" si="6"/>
        <v>0</v>
      </c>
    </row>
    <row r="73" spans="1:19" ht="15">
      <c r="A73" s="1270"/>
      <c r="B73" s="1128"/>
      <c r="C73" s="1526"/>
      <c r="D73" s="1526"/>
      <c r="E73" s="1526"/>
      <c r="F73" s="724"/>
      <c r="G73" s="724"/>
      <c r="H73" s="1129"/>
      <c r="I73" s="1130"/>
      <c r="J73" s="1154"/>
      <c r="K73" s="227">
        <v>8236</v>
      </c>
      <c r="L73" s="1134"/>
      <c r="M73" s="1261" t="s">
        <v>623</v>
      </c>
      <c r="N73" s="1262"/>
      <c r="O73" s="227" t="s">
        <v>621</v>
      </c>
      <c r="P73" s="1135" t="s">
        <v>579</v>
      </c>
      <c r="Q73" s="1136">
        <v>5</v>
      </c>
      <c r="R73" s="1122"/>
      <c r="S73" s="127">
        <f t="shared" si="6"/>
        <v>0</v>
      </c>
    </row>
    <row r="74" spans="1:19">
      <c r="A74" s="1270"/>
      <c r="B74" s="1128"/>
      <c r="C74" s="724"/>
      <c r="D74" s="1260"/>
      <c r="E74" s="724"/>
      <c r="F74" s="724"/>
      <c r="G74" s="724"/>
      <c r="H74" s="1129"/>
      <c r="I74" s="1130"/>
      <c r="J74" s="1154"/>
      <c r="K74" s="227">
        <v>5076</v>
      </c>
      <c r="L74" s="1134"/>
      <c r="M74" s="1261" t="s">
        <v>625</v>
      </c>
      <c r="N74" s="1262"/>
      <c r="O74" s="227" t="s">
        <v>621</v>
      </c>
      <c r="P74" s="1135" t="s">
        <v>626</v>
      </c>
      <c r="Q74" s="1136">
        <v>2</v>
      </c>
      <c r="R74" s="1122"/>
      <c r="S74" s="127">
        <f t="shared" si="6"/>
        <v>0</v>
      </c>
    </row>
    <row r="75" spans="1:19" ht="15.75" customHeight="1">
      <c r="A75" s="1511"/>
      <c r="B75" s="1511"/>
      <c r="C75" s="1511"/>
      <c r="D75" s="1511"/>
      <c r="E75" s="1511"/>
      <c r="F75" s="1511"/>
      <c r="G75" s="1511"/>
      <c r="H75" s="1511"/>
      <c r="I75" s="1511"/>
      <c r="J75" s="1511"/>
      <c r="K75" s="1511"/>
      <c r="L75" s="1511"/>
      <c r="M75" s="1511"/>
      <c r="N75" s="1511"/>
      <c r="O75" s="1510" t="s">
        <v>460</v>
      </c>
      <c r="P75" s="1510"/>
      <c r="Q75" s="1510"/>
      <c r="R75" s="995">
        <f>SUM(R64:R74,R36:R49,R32:R33,R28:R30,R23:R26,R16:R18,R8:R14,H8:H18,H23:H33,H36:H46)</f>
        <v>0</v>
      </c>
      <c r="S75" s="1274">
        <f>SUM(S64:S74,S36:S49,S32:S33,S28:S30,S23:S26,S16:S18,S8:S14,I8:I18,I23:I33,I36:I46)</f>
        <v>0</v>
      </c>
    </row>
    <row r="76" spans="1:19">
      <c r="S76" s="1153"/>
    </row>
    <row r="77" spans="1:19">
      <c r="S77" s="1153">
        <v>5</v>
      </c>
    </row>
    <row r="79" spans="1:19" ht="15">
      <c r="A79" s="1273"/>
      <c r="B79"/>
      <c r="C79"/>
      <c r="D79"/>
      <c r="E79"/>
      <c r="F79"/>
      <c r="G79"/>
      <c r="H79"/>
    </row>
  </sheetData>
  <sheetProtection password="CCB1" sheet="1" objects="1" scenarios="1"/>
  <mergeCells count="24">
    <mergeCell ref="A50:I50"/>
    <mergeCell ref="K50:Q50"/>
    <mergeCell ref="A34:S34"/>
    <mergeCell ref="A5:S5"/>
    <mergeCell ref="K6:S6"/>
    <mergeCell ref="K21:S21"/>
    <mergeCell ref="A6:I6"/>
    <mergeCell ref="A20:S20"/>
    <mergeCell ref="A21:I21"/>
    <mergeCell ref="K27:S27"/>
    <mergeCell ref="K15:S15"/>
    <mergeCell ref="K58:S61"/>
    <mergeCell ref="O75:Q75"/>
    <mergeCell ref="A75:N75"/>
    <mergeCell ref="P55:S55"/>
    <mergeCell ref="P56:S56"/>
    <mergeCell ref="A59:I59"/>
    <mergeCell ref="D60:F60"/>
    <mergeCell ref="M62:N63"/>
    <mergeCell ref="M65:N65"/>
    <mergeCell ref="C73:E73"/>
    <mergeCell ref="A58:I58"/>
    <mergeCell ref="M64:N64"/>
    <mergeCell ref="A57:S57"/>
  </mergeCells>
  <phoneticPr fontId="11" type="noConversion"/>
  <printOptions horizontalCentered="1"/>
  <pageMargins left="0.25" right="0.25" top="0.46" bottom="0.51" header="0.12" footer="0.5"/>
  <pageSetup scale="67" orientation="portrait" horizontalDpi="4294967293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2"/>
    <pageSetUpPr fitToPage="1"/>
  </sheetPr>
  <dimension ref="A1:T88"/>
  <sheetViews>
    <sheetView zoomScale="85" zoomScaleNormal="85" zoomScaleSheetLayoutView="100" zoomScalePageLayoutView="85" workbookViewId="0">
      <selection activeCell="S82" sqref="S82"/>
    </sheetView>
  </sheetViews>
  <sheetFormatPr baseColWidth="10" defaultColWidth="8.83203125" defaultRowHeight="12" x14ac:dyDescent="0"/>
  <cols>
    <col min="1" max="1" width="7.5" style="1254" customWidth="1"/>
    <col min="2" max="2" width="13.1640625" style="1255" bestFit="1" customWidth="1"/>
    <col min="3" max="3" width="23.6640625" style="1256" customWidth="1"/>
    <col min="4" max="4" width="5" style="1256" bestFit="1" customWidth="1"/>
    <col min="5" max="5" width="5.83203125" style="1256" bestFit="1" customWidth="1"/>
    <col min="6" max="6" width="7" style="1256" bestFit="1" customWidth="1"/>
    <col min="7" max="7" width="5.6640625" style="1256" bestFit="1" customWidth="1"/>
    <col min="8" max="8" width="6.5" style="1257" bestFit="1" customWidth="1"/>
    <col min="9" max="9" width="6.83203125" style="1258" customWidth="1"/>
    <col min="10" max="10" width="0.5" style="1256" customWidth="1"/>
    <col min="11" max="11" width="7" style="1254" customWidth="1"/>
    <col min="12" max="12" width="15.1640625" style="1255" bestFit="1" customWidth="1"/>
    <col min="13" max="13" width="26.5" style="1256" bestFit="1" customWidth="1"/>
    <col min="14" max="14" width="5" style="1256" bestFit="1" customWidth="1"/>
    <col min="15" max="15" width="5.83203125" style="1256" bestFit="1" customWidth="1"/>
    <col min="16" max="16" width="7" style="1256" bestFit="1" customWidth="1"/>
    <col min="17" max="17" width="6.83203125" style="1259" bestFit="1" customWidth="1"/>
    <col min="18" max="18" width="6" style="1257" bestFit="1" customWidth="1"/>
    <col min="19" max="19" width="8" style="1256" bestFit="1" customWidth="1"/>
    <col min="20" max="16384" width="8.83203125" style="1256"/>
  </cols>
  <sheetData>
    <row r="1" spans="1:20" s="1162" customFormat="1" ht="36" customHeight="1">
      <c r="A1" s="1557"/>
      <c r="B1" s="1557"/>
      <c r="C1" s="1557"/>
      <c r="D1" s="1557"/>
      <c r="E1" s="1557"/>
      <c r="F1" s="1557"/>
      <c r="G1" s="1557"/>
      <c r="H1" s="1557"/>
      <c r="I1" s="1557"/>
      <c r="J1" s="1557"/>
      <c r="K1" s="1557"/>
      <c r="L1" s="1557"/>
      <c r="M1" s="1557"/>
      <c r="N1" s="1557"/>
      <c r="O1" s="1557"/>
      <c r="P1" s="1557"/>
      <c r="Q1" s="1557"/>
      <c r="R1" s="1557"/>
      <c r="S1" s="1557"/>
    </row>
    <row r="2" spans="1:20" s="1162" customFormat="1" ht="42.75" customHeight="1" thickBot="1">
      <c r="A2" s="1558"/>
      <c r="B2" s="1558"/>
      <c r="C2" s="1558"/>
      <c r="D2" s="1558"/>
      <c r="E2" s="1558"/>
      <c r="F2" s="1558"/>
      <c r="G2" s="1558"/>
      <c r="H2" s="1558"/>
      <c r="I2" s="1558"/>
      <c r="J2" s="1558"/>
      <c r="K2" s="1558"/>
      <c r="L2" s="1558"/>
      <c r="M2" s="1558"/>
      <c r="N2" s="1558"/>
      <c r="O2" s="1558"/>
      <c r="P2" s="1558"/>
      <c r="Q2" s="1558"/>
      <c r="R2" s="1558"/>
      <c r="S2" s="1558"/>
    </row>
    <row r="3" spans="1:20" s="1176" customFormat="1" ht="27" customHeight="1">
      <c r="A3" s="1163" t="s">
        <v>290</v>
      </c>
      <c r="B3" s="1164" t="s">
        <v>307</v>
      </c>
      <c r="C3" s="1165" t="s">
        <v>6</v>
      </c>
      <c r="D3" s="1166" t="s">
        <v>3</v>
      </c>
      <c r="E3" s="1164" t="s">
        <v>291</v>
      </c>
      <c r="F3" s="1166" t="s">
        <v>306</v>
      </c>
      <c r="G3" s="1167" t="s">
        <v>292</v>
      </c>
      <c r="H3" s="1168" t="s">
        <v>340</v>
      </c>
      <c r="I3" s="1169" t="s">
        <v>337</v>
      </c>
      <c r="J3" s="1170"/>
      <c r="K3" s="1171" t="s">
        <v>290</v>
      </c>
      <c r="L3" s="1167" t="s">
        <v>307</v>
      </c>
      <c r="M3" s="1172" t="s">
        <v>6</v>
      </c>
      <c r="N3" s="1164" t="s">
        <v>3</v>
      </c>
      <c r="O3" s="1164" t="s">
        <v>291</v>
      </c>
      <c r="P3" s="1164" t="s">
        <v>306</v>
      </c>
      <c r="Q3" s="1164" t="s">
        <v>292</v>
      </c>
      <c r="R3" s="1173" t="s">
        <v>340</v>
      </c>
      <c r="S3" s="1174" t="s">
        <v>337</v>
      </c>
      <c r="T3" s="1175"/>
    </row>
    <row r="4" spans="1:20" s="1177" customFormat="1" ht="19" thickBot="1">
      <c r="A4" s="1559" t="s">
        <v>630</v>
      </c>
      <c r="B4" s="1555"/>
      <c r="C4" s="1555"/>
      <c r="D4" s="1555"/>
      <c r="E4" s="1555"/>
      <c r="F4" s="1555"/>
      <c r="G4" s="1555"/>
      <c r="H4" s="1555"/>
      <c r="I4" s="1555"/>
      <c r="J4" s="1555"/>
      <c r="K4" s="1555"/>
      <c r="L4" s="1555"/>
      <c r="M4" s="1555"/>
      <c r="N4" s="1555"/>
      <c r="O4" s="1555"/>
      <c r="P4" s="1555"/>
      <c r="Q4" s="1555"/>
      <c r="R4" s="1555"/>
      <c r="S4" s="1556"/>
    </row>
    <row r="5" spans="1:20" s="1188" customFormat="1">
      <c r="A5" s="1178">
        <v>16500</v>
      </c>
      <c r="B5" s="1179">
        <v>41468165009</v>
      </c>
      <c r="C5" s="1180" t="s">
        <v>631</v>
      </c>
      <c r="D5" s="1181">
        <v>36</v>
      </c>
      <c r="E5" s="1181">
        <v>6</v>
      </c>
      <c r="F5" s="1182">
        <v>3.99</v>
      </c>
      <c r="G5" s="1183">
        <v>1.1000000000000001</v>
      </c>
      <c r="H5" s="1184"/>
      <c r="I5" s="1185">
        <f>H5*G5</f>
        <v>0</v>
      </c>
      <c r="J5" s="1186"/>
      <c r="K5" s="1181">
        <v>16533</v>
      </c>
      <c r="L5" s="1179">
        <v>41468165337</v>
      </c>
      <c r="M5" s="1180" t="s">
        <v>632</v>
      </c>
      <c r="N5" s="1181">
        <v>54</v>
      </c>
      <c r="O5" s="1181">
        <v>6</v>
      </c>
      <c r="P5" s="1182">
        <v>3.99</v>
      </c>
      <c r="Q5" s="1183">
        <v>1.1000000000000001</v>
      </c>
      <c r="R5" s="1184"/>
      <c r="S5" s="1187">
        <f>R5*Q5</f>
        <v>0</v>
      </c>
    </row>
    <row r="6" spans="1:20" s="1188" customFormat="1">
      <c r="A6" s="1178">
        <v>16502</v>
      </c>
      <c r="B6" s="1179">
        <v>41468165023</v>
      </c>
      <c r="C6" s="1180" t="s">
        <v>631</v>
      </c>
      <c r="D6" s="1181">
        <v>45</v>
      </c>
      <c r="E6" s="1181">
        <v>6</v>
      </c>
      <c r="F6" s="1182">
        <v>3.99</v>
      </c>
      <c r="G6" s="1183">
        <v>1.1000000000000001</v>
      </c>
      <c r="H6" s="1184"/>
      <c r="I6" s="1185">
        <f t="shared" ref="I6:I30" si="0">H6*G6</f>
        <v>0</v>
      </c>
      <c r="J6" s="1186"/>
      <c r="K6" s="1181">
        <v>16534</v>
      </c>
      <c r="L6" s="1179">
        <v>41468165344</v>
      </c>
      <c r="M6" s="1180" t="s">
        <v>632</v>
      </c>
      <c r="N6" s="1181">
        <v>63</v>
      </c>
      <c r="O6" s="1181">
        <v>6</v>
      </c>
      <c r="P6" s="1182">
        <v>3.99</v>
      </c>
      <c r="Q6" s="1183">
        <v>1.1000000000000001</v>
      </c>
      <c r="R6" s="1184"/>
      <c r="S6" s="1187">
        <f t="shared" ref="S6:S30" si="1">R6*Q6</f>
        <v>0</v>
      </c>
    </row>
    <row r="7" spans="1:20" s="1188" customFormat="1">
      <c r="A7" s="1178">
        <v>16503</v>
      </c>
      <c r="B7" s="1179">
        <v>41468165030</v>
      </c>
      <c r="C7" s="1180" t="s">
        <v>631</v>
      </c>
      <c r="D7" s="1181">
        <v>54</v>
      </c>
      <c r="E7" s="1181">
        <v>6</v>
      </c>
      <c r="F7" s="1182">
        <v>3.99</v>
      </c>
      <c r="G7" s="1183">
        <v>1.1000000000000001</v>
      </c>
      <c r="H7" s="1184"/>
      <c r="I7" s="1185">
        <f t="shared" si="0"/>
        <v>0</v>
      </c>
      <c r="J7" s="1186"/>
      <c r="K7" s="1181">
        <v>16535</v>
      </c>
      <c r="L7" s="1179">
        <v>41468165351</v>
      </c>
      <c r="M7" s="1180" t="s">
        <v>633</v>
      </c>
      <c r="N7" s="1181">
        <v>36</v>
      </c>
      <c r="O7" s="1181">
        <v>6</v>
      </c>
      <c r="P7" s="1182">
        <v>3.99</v>
      </c>
      <c r="Q7" s="1183">
        <v>1.1000000000000001</v>
      </c>
      <c r="R7" s="1184"/>
      <c r="S7" s="1187">
        <f t="shared" si="1"/>
        <v>0</v>
      </c>
    </row>
    <row r="8" spans="1:20" s="1188" customFormat="1">
      <c r="A8" s="1178">
        <v>16504</v>
      </c>
      <c r="B8" s="1179">
        <v>41468165047</v>
      </c>
      <c r="C8" s="1180" t="s">
        <v>631</v>
      </c>
      <c r="D8" s="1181">
        <v>63</v>
      </c>
      <c r="E8" s="1181">
        <v>6</v>
      </c>
      <c r="F8" s="1182">
        <v>3.99</v>
      </c>
      <c r="G8" s="1183">
        <v>1.1000000000000001</v>
      </c>
      <c r="H8" s="1184"/>
      <c r="I8" s="1185">
        <f t="shared" si="0"/>
        <v>0</v>
      </c>
      <c r="J8" s="1186"/>
      <c r="K8" s="1181">
        <v>16537</v>
      </c>
      <c r="L8" s="1179">
        <v>41468165375</v>
      </c>
      <c r="M8" s="1180" t="s">
        <v>633</v>
      </c>
      <c r="N8" s="1181">
        <v>45</v>
      </c>
      <c r="O8" s="1181">
        <v>6</v>
      </c>
      <c r="P8" s="1182">
        <v>3.99</v>
      </c>
      <c r="Q8" s="1183">
        <v>1.1000000000000001</v>
      </c>
      <c r="R8" s="1184"/>
      <c r="S8" s="1187">
        <f t="shared" si="1"/>
        <v>0</v>
      </c>
    </row>
    <row r="9" spans="1:20" s="1188" customFormat="1">
      <c r="A9" s="1178">
        <v>16505</v>
      </c>
      <c r="B9" s="1179">
        <v>41468165054</v>
      </c>
      <c r="C9" s="1180" t="s">
        <v>634</v>
      </c>
      <c r="D9" s="1181">
        <v>36</v>
      </c>
      <c r="E9" s="1181">
        <v>6</v>
      </c>
      <c r="F9" s="1182">
        <v>3.99</v>
      </c>
      <c r="G9" s="1183">
        <v>1.1000000000000001</v>
      </c>
      <c r="H9" s="1184"/>
      <c r="I9" s="1185">
        <f t="shared" si="0"/>
        <v>0</v>
      </c>
      <c r="J9" s="1186"/>
      <c r="K9" s="1189">
        <v>16538</v>
      </c>
      <c r="L9" s="1179">
        <v>41468165382</v>
      </c>
      <c r="M9" s="1180" t="s">
        <v>633</v>
      </c>
      <c r="N9" s="1181">
        <v>54</v>
      </c>
      <c r="O9" s="1181">
        <v>6</v>
      </c>
      <c r="P9" s="1182">
        <v>3.99</v>
      </c>
      <c r="Q9" s="1183">
        <v>1.1000000000000001</v>
      </c>
      <c r="R9" s="1184"/>
      <c r="S9" s="1187">
        <f t="shared" si="1"/>
        <v>0</v>
      </c>
    </row>
    <row r="10" spans="1:20" s="1188" customFormat="1">
      <c r="A10" s="1178">
        <v>16507</v>
      </c>
      <c r="B10" s="1179">
        <v>41468165078</v>
      </c>
      <c r="C10" s="1180" t="s">
        <v>634</v>
      </c>
      <c r="D10" s="1181">
        <v>45</v>
      </c>
      <c r="E10" s="1181">
        <v>6</v>
      </c>
      <c r="F10" s="1182">
        <v>3.99</v>
      </c>
      <c r="G10" s="1183">
        <v>1.1000000000000001</v>
      </c>
      <c r="H10" s="1184"/>
      <c r="I10" s="1185">
        <f t="shared" si="0"/>
        <v>0</v>
      </c>
      <c r="J10" s="1186"/>
      <c r="K10" s="1189">
        <v>16539</v>
      </c>
      <c r="L10" s="1179">
        <v>41468165399</v>
      </c>
      <c r="M10" s="1180" t="s">
        <v>633</v>
      </c>
      <c r="N10" s="1181">
        <v>63</v>
      </c>
      <c r="O10" s="1181">
        <v>6</v>
      </c>
      <c r="P10" s="1182">
        <v>3.99</v>
      </c>
      <c r="Q10" s="1183">
        <v>1.1000000000000001</v>
      </c>
      <c r="R10" s="1184"/>
      <c r="S10" s="1187">
        <f t="shared" si="1"/>
        <v>0</v>
      </c>
    </row>
    <row r="11" spans="1:20" s="1188" customFormat="1">
      <c r="A11" s="1178">
        <v>16508</v>
      </c>
      <c r="B11" s="1179">
        <v>41468165085</v>
      </c>
      <c r="C11" s="1180" t="s">
        <v>634</v>
      </c>
      <c r="D11" s="1181">
        <v>54</v>
      </c>
      <c r="E11" s="1181">
        <v>6</v>
      </c>
      <c r="F11" s="1182">
        <v>3.99</v>
      </c>
      <c r="G11" s="1183">
        <v>1.1000000000000001</v>
      </c>
      <c r="H11" s="1184"/>
      <c r="I11" s="1185">
        <f t="shared" si="0"/>
        <v>0</v>
      </c>
      <c r="J11" s="1186"/>
      <c r="K11" s="1189">
        <v>16540</v>
      </c>
      <c r="L11" s="1179">
        <v>41468165405</v>
      </c>
      <c r="M11" s="1190" t="s">
        <v>635</v>
      </c>
      <c r="N11" s="1181">
        <v>36</v>
      </c>
      <c r="O11" s="1181">
        <v>6</v>
      </c>
      <c r="P11" s="1182">
        <v>3.99</v>
      </c>
      <c r="Q11" s="1183">
        <v>1.1000000000000001</v>
      </c>
      <c r="R11" s="1184"/>
      <c r="S11" s="1187">
        <f t="shared" si="1"/>
        <v>0</v>
      </c>
    </row>
    <row r="12" spans="1:20" s="1188" customFormat="1">
      <c r="A12" s="1178">
        <v>16509</v>
      </c>
      <c r="B12" s="1191">
        <v>41468165092</v>
      </c>
      <c r="C12" s="1180" t="s">
        <v>634</v>
      </c>
      <c r="D12" s="1181">
        <v>63</v>
      </c>
      <c r="E12" s="1181">
        <v>6</v>
      </c>
      <c r="F12" s="1182">
        <v>3.99</v>
      </c>
      <c r="G12" s="1183">
        <v>1.1000000000000001</v>
      </c>
      <c r="H12" s="1184"/>
      <c r="I12" s="1185">
        <f t="shared" si="0"/>
        <v>0</v>
      </c>
      <c r="J12" s="1186"/>
      <c r="K12" s="1189">
        <v>16542</v>
      </c>
      <c r="L12" s="1179">
        <v>41468165429</v>
      </c>
      <c r="M12" s="1190" t="s">
        <v>635</v>
      </c>
      <c r="N12" s="1181">
        <v>45</v>
      </c>
      <c r="O12" s="1181">
        <v>6</v>
      </c>
      <c r="P12" s="1182">
        <v>3.99</v>
      </c>
      <c r="Q12" s="1183">
        <v>1.1000000000000001</v>
      </c>
      <c r="R12" s="1184"/>
      <c r="S12" s="1187">
        <f t="shared" si="1"/>
        <v>0</v>
      </c>
    </row>
    <row r="13" spans="1:20" s="1188" customFormat="1">
      <c r="A13" s="1178">
        <v>16510</v>
      </c>
      <c r="B13" s="1179">
        <v>41468165108</v>
      </c>
      <c r="C13" s="1192" t="s">
        <v>636</v>
      </c>
      <c r="D13" s="1181">
        <v>36</v>
      </c>
      <c r="E13" s="1181">
        <v>6</v>
      </c>
      <c r="F13" s="1182">
        <v>3.99</v>
      </c>
      <c r="G13" s="1183">
        <v>1.1000000000000001</v>
      </c>
      <c r="H13" s="1184"/>
      <c r="I13" s="1185">
        <f t="shared" si="0"/>
        <v>0</v>
      </c>
      <c r="J13" s="1186"/>
      <c r="K13" s="1189">
        <v>16543</v>
      </c>
      <c r="L13" s="1179">
        <v>41468165436</v>
      </c>
      <c r="M13" s="1190" t="s">
        <v>635</v>
      </c>
      <c r="N13" s="1181">
        <v>54</v>
      </c>
      <c r="O13" s="1181">
        <v>6</v>
      </c>
      <c r="P13" s="1182">
        <v>3.99</v>
      </c>
      <c r="Q13" s="1183">
        <v>1.1000000000000001</v>
      </c>
      <c r="R13" s="1184"/>
      <c r="S13" s="1187">
        <f t="shared" si="1"/>
        <v>0</v>
      </c>
    </row>
    <row r="14" spans="1:20" s="1188" customFormat="1">
      <c r="A14" s="1178">
        <v>16512</v>
      </c>
      <c r="B14" s="1179">
        <v>41468165122</v>
      </c>
      <c r="C14" s="1192" t="s">
        <v>636</v>
      </c>
      <c r="D14" s="1181">
        <v>45</v>
      </c>
      <c r="E14" s="1181">
        <v>6</v>
      </c>
      <c r="F14" s="1182">
        <v>3.99</v>
      </c>
      <c r="G14" s="1183">
        <v>1.1000000000000001</v>
      </c>
      <c r="H14" s="1184"/>
      <c r="I14" s="1185">
        <f t="shared" si="0"/>
        <v>0</v>
      </c>
      <c r="J14" s="1186"/>
      <c r="K14" s="1189">
        <v>16544</v>
      </c>
      <c r="L14" s="1179">
        <v>41468165443</v>
      </c>
      <c r="M14" s="1190" t="s">
        <v>635</v>
      </c>
      <c r="N14" s="1181">
        <v>63</v>
      </c>
      <c r="O14" s="1181">
        <v>6</v>
      </c>
      <c r="P14" s="1182">
        <v>3.99</v>
      </c>
      <c r="Q14" s="1183">
        <v>1.1000000000000001</v>
      </c>
      <c r="R14" s="1184"/>
      <c r="S14" s="1187">
        <f t="shared" si="1"/>
        <v>0</v>
      </c>
    </row>
    <row r="15" spans="1:20" s="1188" customFormat="1">
      <c r="A15" s="1178">
        <v>16513</v>
      </c>
      <c r="B15" s="1179">
        <v>41468165139</v>
      </c>
      <c r="C15" s="1192" t="s">
        <v>636</v>
      </c>
      <c r="D15" s="1181">
        <v>54</v>
      </c>
      <c r="E15" s="1181">
        <v>6</v>
      </c>
      <c r="F15" s="1182">
        <v>3.99</v>
      </c>
      <c r="G15" s="1183">
        <v>1.1000000000000001</v>
      </c>
      <c r="H15" s="1184"/>
      <c r="I15" s="1185">
        <f t="shared" si="0"/>
        <v>0</v>
      </c>
      <c r="J15" s="1186"/>
      <c r="K15" s="1189">
        <v>16545</v>
      </c>
      <c r="L15" s="1179">
        <v>41468165450</v>
      </c>
      <c r="M15" s="1192" t="s">
        <v>637</v>
      </c>
      <c r="N15" s="1181">
        <v>36</v>
      </c>
      <c r="O15" s="1181">
        <v>6</v>
      </c>
      <c r="P15" s="1182">
        <v>3.99</v>
      </c>
      <c r="Q15" s="1183">
        <v>1.1000000000000001</v>
      </c>
      <c r="R15" s="1184"/>
      <c r="S15" s="1187">
        <f t="shared" si="1"/>
        <v>0</v>
      </c>
    </row>
    <row r="16" spans="1:20" s="1188" customFormat="1">
      <c r="A16" s="1178">
        <v>16514</v>
      </c>
      <c r="B16" s="1179">
        <v>41468165146</v>
      </c>
      <c r="C16" s="1192" t="s">
        <v>636</v>
      </c>
      <c r="D16" s="1181">
        <v>63</v>
      </c>
      <c r="E16" s="1181">
        <v>6</v>
      </c>
      <c r="F16" s="1182">
        <v>3.99</v>
      </c>
      <c r="G16" s="1183">
        <v>1.1000000000000001</v>
      </c>
      <c r="H16" s="1184"/>
      <c r="I16" s="1185">
        <f t="shared" si="0"/>
        <v>0</v>
      </c>
      <c r="J16" s="1186"/>
      <c r="K16" s="1189">
        <v>16547</v>
      </c>
      <c r="L16" s="1179">
        <v>41468165474</v>
      </c>
      <c r="M16" s="1192" t="s">
        <v>637</v>
      </c>
      <c r="N16" s="1181">
        <v>45</v>
      </c>
      <c r="O16" s="1181">
        <v>6</v>
      </c>
      <c r="P16" s="1182">
        <v>3.99</v>
      </c>
      <c r="Q16" s="1183">
        <v>1.1000000000000001</v>
      </c>
      <c r="R16" s="1184"/>
      <c r="S16" s="1187">
        <f t="shared" si="1"/>
        <v>0</v>
      </c>
    </row>
    <row r="17" spans="1:19" s="1188" customFormat="1">
      <c r="A17" s="1178">
        <v>16515</v>
      </c>
      <c r="B17" s="1179">
        <v>41468165153</v>
      </c>
      <c r="C17" s="1180" t="s">
        <v>638</v>
      </c>
      <c r="D17" s="1181">
        <v>36</v>
      </c>
      <c r="E17" s="1181">
        <v>6</v>
      </c>
      <c r="F17" s="1182">
        <v>3.99</v>
      </c>
      <c r="G17" s="1183">
        <v>1.1000000000000001</v>
      </c>
      <c r="H17" s="1184"/>
      <c r="I17" s="1185">
        <f t="shared" si="0"/>
        <v>0</v>
      </c>
      <c r="J17" s="1186"/>
      <c r="K17" s="1189">
        <v>16548</v>
      </c>
      <c r="L17" s="1179">
        <v>41468165481</v>
      </c>
      <c r="M17" s="1192" t="s">
        <v>637</v>
      </c>
      <c r="N17" s="1181">
        <v>54</v>
      </c>
      <c r="O17" s="1181">
        <v>6</v>
      </c>
      <c r="P17" s="1182">
        <v>3.99</v>
      </c>
      <c r="Q17" s="1183">
        <v>1.1000000000000001</v>
      </c>
      <c r="R17" s="1184"/>
      <c r="S17" s="1187">
        <f t="shared" si="1"/>
        <v>0</v>
      </c>
    </row>
    <row r="18" spans="1:19" s="1188" customFormat="1">
      <c r="A18" s="1178">
        <v>16517</v>
      </c>
      <c r="B18" s="1179">
        <v>41468165177</v>
      </c>
      <c r="C18" s="1180" t="s">
        <v>638</v>
      </c>
      <c r="D18" s="1181">
        <v>45</v>
      </c>
      <c r="E18" s="1181">
        <v>6</v>
      </c>
      <c r="F18" s="1182">
        <v>3.99</v>
      </c>
      <c r="G18" s="1183">
        <v>1.1000000000000001</v>
      </c>
      <c r="H18" s="1184"/>
      <c r="I18" s="1185">
        <f t="shared" si="0"/>
        <v>0</v>
      </c>
      <c r="J18" s="1186"/>
      <c r="K18" s="1189">
        <v>16549</v>
      </c>
      <c r="L18" s="1179">
        <v>41468165498</v>
      </c>
      <c r="M18" s="1192" t="s">
        <v>637</v>
      </c>
      <c r="N18" s="1181">
        <v>63</v>
      </c>
      <c r="O18" s="1181">
        <v>6</v>
      </c>
      <c r="P18" s="1182">
        <v>3.99</v>
      </c>
      <c r="Q18" s="1183">
        <v>1.1000000000000001</v>
      </c>
      <c r="R18" s="1184"/>
      <c r="S18" s="1187">
        <f t="shared" si="1"/>
        <v>0</v>
      </c>
    </row>
    <row r="19" spans="1:19" s="1188" customFormat="1">
      <c r="A19" s="1178">
        <v>16518</v>
      </c>
      <c r="B19" s="1179">
        <v>41468165184</v>
      </c>
      <c r="C19" s="1180" t="s">
        <v>638</v>
      </c>
      <c r="D19" s="1181">
        <v>54</v>
      </c>
      <c r="E19" s="1181">
        <v>6</v>
      </c>
      <c r="F19" s="1182">
        <v>3.99</v>
      </c>
      <c r="G19" s="1183">
        <v>1.1000000000000001</v>
      </c>
      <c r="H19" s="1184"/>
      <c r="I19" s="1185">
        <f t="shared" si="0"/>
        <v>0</v>
      </c>
      <c r="J19" s="1186"/>
      <c r="K19" s="1189">
        <v>16550</v>
      </c>
      <c r="L19" s="1179">
        <v>41468165504</v>
      </c>
      <c r="M19" s="1192" t="s">
        <v>639</v>
      </c>
      <c r="N19" s="1181">
        <v>36</v>
      </c>
      <c r="O19" s="1181">
        <v>6</v>
      </c>
      <c r="P19" s="1182">
        <v>3.99</v>
      </c>
      <c r="Q19" s="1183">
        <v>1.1000000000000001</v>
      </c>
      <c r="R19" s="1184"/>
      <c r="S19" s="1187">
        <f t="shared" si="1"/>
        <v>0</v>
      </c>
    </row>
    <row r="20" spans="1:19" s="1188" customFormat="1">
      <c r="A20" s="1178">
        <v>16519</v>
      </c>
      <c r="B20" s="1179">
        <v>41468165191</v>
      </c>
      <c r="C20" s="1180" t="s">
        <v>638</v>
      </c>
      <c r="D20" s="1181">
        <v>63</v>
      </c>
      <c r="E20" s="1181">
        <v>6</v>
      </c>
      <c r="F20" s="1182">
        <v>3.99</v>
      </c>
      <c r="G20" s="1183">
        <v>1.1000000000000001</v>
      </c>
      <c r="H20" s="1184"/>
      <c r="I20" s="1185">
        <f t="shared" si="0"/>
        <v>0</v>
      </c>
      <c r="J20" s="1186"/>
      <c r="K20" s="1189">
        <v>16552</v>
      </c>
      <c r="L20" s="1179">
        <v>41468165528</v>
      </c>
      <c r="M20" s="1192" t="s">
        <v>639</v>
      </c>
      <c r="N20" s="1181">
        <v>45</v>
      </c>
      <c r="O20" s="1181">
        <v>6</v>
      </c>
      <c r="P20" s="1182">
        <v>3.99</v>
      </c>
      <c r="Q20" s="1183">
        <v>1.1000000000000001</v>
      </c>
      <c r="R20" s="1184"/>
      <c r="S20" s="1187">
        <f t="shared" si="1"/>
        <v>0</v>
      </c>
    </row>
    <row r="21" spans="1:19" s="1188" customFormat="1">
      <c r="A21" s="1178">
        <v>16520</v>
      </c>
      <c r="B21" s="1179">
        <v>41468165207</v>
      </c>
      <c r="C21" s="1180" t="s">
        <v>640</v>
      </c>
      <c r="D21" s="1181">
        <v>36</v>
      </c>
      <c r="E21" s="1181">
        <v>6</v>
      </c>
      <c r="F21" s="1182">
        <v>3.99</v>
      </c>
      <c r="G21" s="1183">
        <v>1.1000000000000001</v>
      </c>
      <c r="H21" s="1184"/>
      <c r="I21" s="1185">
        <f t="shared" si="0"/>
        <v>0</v>
      </c>
      <c r="J21" s="1186"/>
      <c r="K21" s="1189">
        <v>16553</v>
      </c>
      <c r="L21" s="1179">
        <v>41468165535</v>
      </c>
      <c r="M21" s="1192" t="s">
        <v>639</v>
      </c>
      <c r="N21" s="1181">
        <v>54</v>
      </c>
      <c r="O21" s="1181">
        <v>6</v>
      </c>
      <c r="P21" s="1182">
        <v>3.99</v>
      </c>
      <c r="Q21" s="1183">
        <v>1.1000000000000001</v>
      </c>
      <c r="R21" s="1184"/>
      <c r="S21" s="1187">
        <f t="shared" si="1"/>
        <v>0</v>
      </c>
    </row>
    <row r="22" spans="1:19" s="1188" customFormat="1">
      <c r="A22" s="1178">
        <v>16522</v>
      </c>
      <c r="B22" s="1179">
        <v>41468165221</v>
      </c>
      <c r="C22" s="1180" t="s">
        <v>640</v>
      </c>
      <c r="D22" s="1181">
        <v>45</v>
      </c>
      <c r="E22" s="1181">
        <v>6</v>
      </c>
      <c r="F22" s="1182">
        <v>3.99</v>
      </c>
      <c r="G22" s="1183">
        <v>1.1000000000000001</v>
      </c>
      <c r="H22" s="1184"/>
      <c r="I22" s="1185">
        <f t="shared" si="0"/>
        <v>0</v>
      </c>
      <c r="J22" s="1186"/>
      <c r="K22" s="1189">
        <v>16554</v>
      </c>
      <c r="L22" s="1179">
        <v>41468165542</v>
      </c>
      <c r="M22" s="1192" t="s">
        <v>639</v>
      </c>
      <c r="N22" s="1181">
        <v>63</v>
      </c>
      <c r="O22" s="1181">
        <v>6</v>
      </c>
      <c r="P22" s="1182">
        <v>3.99</v>
      </c>
      <c r="Q22" s="1183">
        <v>1.1000000000000001</v>
      </c>
      <c r="R22" s="1184"/>
      <c r="S22" s="1187">
        <f t="shared" si="1"/>
        <v>0</v>
      </c>
    </row>
    <row r="23" spans="1:19" s="1188" customFormat="1">
      <c r="A23" s="1178">
        <v>16523</v>
      </c>
      <c r="B23" s="1179">
        <v>41468165238</v>
      </c>
      <c r="C23" s="1180" t="s">
        <v>640</v>
      </c>
      <c r="D23" s="1181">
        <v>54</v>
      </c>
      <c r="E23" s="1181">
        <v>6</v>
      </c>
      <c r="F23" s="1182">
        <v>3.99</v>
      </c>
      <c r="G23" s="1183">
        <v>1.1000000000000001</v>
      </c>
      <c r="H23" s="1184"/>
      <c r="I23" s="1185">
        <f t="shared" si="0"/>
        <v>0</v>
      </c>
      <c r="J23" s="1186"/>
      <c r="K23" s="1189">
        <v>16555</v>
      </c>
      <c r="L23" s="1179">
        <v>41468165559</v>
      </c>
      <c r="M23" s="1192" t="s">
        <v>641</v>
      </c>
      <c r="N23" s="1181">
        <v>36</v>
      </c>
      <c r="O23" s="1181">
        <v>6</v>
      </c>
      <c r="P23" s="1182">
        <v>3.99</v>
      </c>
      <c r="Q23" s="1183">
        <v>1.1000000000000001</v>
      </c>
      <c r="R23" s="1184"/>
      <c r="S23" s="1187">
        <f t="shared" si="1"/>
        <v>0</v>
      </c>
    </row>
    <row r="24" spans="1:19" s="1188" customFormat="1">
      <c r="A24" s="1178">
        <v>16524</v>
      </c>
      <c r="B24" s="1179">
        <v>41468165245</v>
      </c>
      <c r="C24" s="1180" t="s">
        <v>640</v>
      </c>
      <c r="D24" s="1181">
        <v>63</v>
      </c>
      <c r="E24" s="1181">
        <v>6</v>
      </c>
      <c r="F24" s="1182">
        <v>3.99</v>
      </c>
      <c r="G24" s="1183">
        <v>1.1000000000000001</v>
      </c>
      <c r="H24" s="1184"/>
      <c r="I24" s="1185">
        <f t="shared" si="0"/>
        <v>0</v>
      </c>
      <c r="J24" s="1186"/>
      <c r="K24" s="1189">
        <v>16557</v>
      </c>
      <c r="L24" s="1179">
        <v>41468165573</v>
      </c>
      <c r="M24" s="1192" t="s">
        <v>641</v>
      </c>
      <c r="N24" s="1181">
        <v>45</v>
      </c>
      <c r="O24" s="1181">
        <v>6</v>
      </c>
      <c r="P24" s="1182">
        <v>3.99</v>
      </c>
      <c r="Q24" s="1183">
        <v>1.1000000000000001</v>
      </c>
      <c r="R24" s="1184"/>
      <c r="S24" s="1187">
        <f t="shared" si="1"/>
        <v>0</v>
      </c>
    </row>
    <row r="25" spans="1:19" s="1188" customFormat="1">
      <c r="A25" s="1178">
        <v>16525</v>
      </c>
      <c r="B25" s="1179">
        <v>41468165252</v>
      </c>
      <c r="C25" s="1180" t="s">
        <v>642</v>
      </c>
      <c r="D25" s="1181">
        <v>36</v>
      </c>
      <c r="E25" s="1181">
        <v>6</v>
      </c>
      <c r="F25" s="1182">
        <v>3.99</v>
      </c>
      <c r="G25" s="1183">
        <v>1.1000000000000001</v>
      </c>
      <c r="H25" s="1184"/>
      <c r="I25" s="1185">
        <f t="shared" si="0"/>
        <v>0</v>
      </c>
      <c r="J25" s="1186"/>
      <c r="K25" s="1189">
        <v>16558</v>
      </c>
      <c r="L25" s="1179">
        <v>41468165580</v>
      </c>
      <c r="M25" s="1192" t="s">
        <v>641</v>
      </c>
      <c r="N25" s="1181">
        <v>54</v>
      </c>
      <c r="O25" s="1181">
        <v>6</v>
      </c>
      <c r="P25" s="1182">
        <v>3.99</v>
      </c>
      <c r="Q25" s="1183">
        <v>1.1000000000000001</v>
      </c>
      <c r="R25" s="1184"/>
      <c r="S25" s="1187">
        <f t="shared" si="1"/>
        <v>0</v>
      </c>
    </row>
    <row r="26" spans="1:19" s="1188" customFormat="1">
      <c r="A26" s="1193">
        <v>16527</v>
      </c>
      <c r="B26" s="1179">
        <v>41468165276</v>
      </c>
      <c r="C26" s="1180" t="s">
        <v>642</v>
      </c>
      <c r="D26" s="1181">
        <v>45</v>
      </c>
      <c r="E26" s="1181">
        <v>6</v>
      </c>
      <c r="F26" s="1182">
        <v>3.99</v>
      </c>
      <c r="G26" s="1183">
        <v>1.1000000000000001</v>
      </c>
      <c r="H26" s="1184"/>
      <c r="I26" s="1185">
        <f t="shared" si="0"/>
        <v>0</v>
      </c>
      <c r="J26" s="1186"/>
      <c r="K26" s="1189">
        <v>16559</v>
      </c>
      <c r="L26" s="1179">
        <v>41468165597</v>
      </c>
      <c r="M26" s="1192" t="s">
        <v>641</v>
      </c>
      <c r="N26" s="1181">
        <v>63</v>
      </c>
      <c r="O26" s="1181">
        <v>6</v>
      </c>
      <c r="P26" s="1182">
        <v>3.99</v>
      </c>
      <c r="Q26" s="1183">
        <v>1.1000000000000001</v>
      </c>
      <c r="R26" s="1184"/>
      <c r="S26" s="1187">
        <f t="shared" si="1"/>
        <v>0</v>
      </c>
    </row>
    <row r="27" spans="1:19" s="1188" customFormat="1">
      <c r="A27" s="1193">
        <v>16528</v>
      </c>
      <c r="B27" s="1179">
        <v>41468165283</v>
      </c>
      <c r="C27" s="1180" t="s">
        <v>642</v>
      </c>
      <c r="D27" s="1181">
        <v>54</v>
      </c>
      <c r="E27" s="1181">
        <v>6</v>
      </c>
      <c r="F27" s="1182">
        <v>3.99</v>
      </c>
      <c r="G27" s="1183">
        <v>1.1000000000000001</v>
      </c>
      <c r="H27" s="1184"/>
      <c r="I27" s="1185">
        <f t="shared" si="0"/>
        <v>0</v>
      </c>
      <c r="J27" s="1186"/>
      <c r="K27" s="1189">
        <v>16560</v>
      </c>
      <c r="L27" s="1179">
        <v>41468165603</v>
      </c>
      <c r="M27" s="1192" t="s">
        <v>643</v>
      </c>
      <c r="N27" s="1181">
        <v>36</v>
      </c>
      <c r="O27" s="1181">
        <v>6</v>
      </c>
      <c r="P27" s="1182">
        <v>3.99</v>
      </c>
      <c r="Q27" s="1183">
        <v>1.1000000000000001</v>
      </c>
      <c r="R27" s="1184"/>
      <c r="S27" s="1187">
        <f t="shared" si="1"/>
        <v>0</v>
      </c>
    </row>
    <row r="28" spans="1:19" s="1188" customFormat="1">
      <c r="A28" s="1193">
        <v>16529</v>
      </c>
      <c r="B28" s="1179">
        <v>41468165290</v>
      </c>
      <c r="C28" s="1180" t="s">
        <v>642</v>
      </c>
      <c r="D28" s="1181">
        <v>63</v>
      </c>
      <c r="E28" s="1181">
        <v>6</v>
      </c>
      <c r="F28" s="1182">
        <v>3.99</v>
      </c>
      <c r="G28" s="1183">
        <v>1.1000000000000001</v>
      </c>
      <c r="H28" s="1184"/>
      <c r="I28" s="1185">
        <f t="shared" si="0"/>
        <v>0</v>
      </c>
      <c r="J28" s="1186"/>
      <c r="K28" s="1189">
        <v>16562</v>
      </c>
      <c r="L28" s="1179">
        <v>41468165627</v>
      </c>
      <c r="M28" s="1192" t="s">
        <v>643</v>
      </c>
      <c r="N28" s="1181">
        <v>45</v>
      </c>
      <c r="O28" s="1181">
        <v>6</v>
      </c>
      <c r="P28" s="1182">
        <v>3.99</v>
      </c>
      <c r="Q28" s="1183">
        <v>1.1000000000000001</v>
      </c>
      <c r="R28" s="1184"/>
      <c r="S28" s="1187">
        <f t="shared" si="1"/>
        <v>0</v>
      </c>
    </row>
    <row r="29" spans="1:19" s="1188" customFormat="1">
      <c r="A29" s="1193">
        <v>16530</v>
      </c>
      <c r="B29" s="1179">
        <v>41468165306</v>
      </c>
      <c r="C29" s="1180" t="s">
        <v>632</v>
      </c>
      <c r="D29" s="1181">
        <v>36</v>
      </c>
      <c r="E29" s="1181">
        <v>6</v>
      </c>
      <c r="F29" s="1182">
        <v>3.99</v>
      </c>
      <c r="G29" s="1183">
        <v>1.1000000000000001</v>
      </c>
      <c r="H29" s="1184"/>
      <c r="I29" s="1185">
        <f t="shared" si="0"/>
        <v>0</v>
      </c>
      <c r="J29" s="1186"/>
      <c r="K29" s="1189">
        <v>16563</v>
      </c>
      <c r="L29" s="1179">
        <v>41468165634</v>
      </c>
      <c r="M29" s="1192" t="s">
        <v>643</v>
      </c>
      <c r="N29" s="1181">
        <v>54</v>
      </c>
      <c r="O29" s="1181">
        <v>6</v>
      </c>
      <c r="P29" s="1182">
        <v>3.99</v>
      </c>
      <c r="Q29" s="1183">
        <v>1.1000000000000001</v>
      </c>
      <c r="R29" s="1184"/>
      <c r="S29" s="1187">
        <f t="shared" si="1"/>
        <v>0</v>
      </c>
    </row>
    <row r="30" spans="1:19" s="1188" customFormat="1" ht="13" thickBot="1">
      <c r="A30" s="1193">
        <v>16532</v>
      </c>
      <c r="B30" s="1179">
        <v>41468165320</v>
      </c>
      <c r="C30" s="1180" t="s">
        <v>632</v>
      </c>
      <c r="D30" s="1181">
        <v>45</v>
      </c>
      <c r="E30" s="1181">
        <v>6</v>
      </c>
      <c r="F30" s="1182">
        <v>3.99</v>
      </c>
      <c r="G30" s="1183">
        <v>1.1000000000000001</v>
      </c>
      <c r="H30" s="1184"/>
      <c r="I30" s="1185">
        <f t="shared" si="0"/>
        <v>0</v>
      </c>
      <c r="J30" s="1186"/>
      <c r="K30" s="1189">
        <v>16564</v>
      </c>
      <c r="L30" s="1179">
        <v>41468165641</v>
      </c>
      <c r="M30" s="1192" t="s">
        <v>643</v>
      </c>
      <c r="N30" s="1181">
        <v>63</v>
      </c>
      <c r="O30" s="1181">
        <v>6</v>
      </c>
      <c r="P30" s="1182">
        <v>3.99</v>
      </c>
      <c r="Q30" s="1183">
        <v>1.1000000000000001</v>
      </c>
      <c r="R30" s="1184"/>
      <c r="S30" s="1187">
        <f t="shared" si="1"/>
        <v>0</v>
      </c>
    </row>
    <row r="31" spans="1:19" s="1188" customFormat="1" ht="28.5" customHeight="1">
      <c r="A31" s="1163" t="s">
        <v>290</v>
      </c>
      <c r="B31" s="1164" t="s">
        <v>307</v>
      </c>
      <c r="C31" s="1165" t="s">
        <v>6</v>
      </c>
      <c r="D31" s="1166" t="s">
        <v>3</v>
      </c>
      <c r="E31" s="1164" t="s">
        <v>291</v>
      </c>
      <c r="F31" s="1166" t="s">
        <v>306</v>
      </c>
      <c r="G31" s="1167" t="s">
        <v>292</v>
      </c>
      <c r="H31" s="1168" t="s">
        <v>340</v>
      </c>
      <c r="I31" s="1169" t="s">
        <v>337</v>
      </c>
      <c r="J31" s="1170"/>
      <c r="K31" s="1171" t="s">
        <v>290</v>
      </c>
      <c r="L31" s="1167" t="s">
        <v>307</v>
      </c>
      <c r="M31" s="1172" t="s">
        <v>6</v>
      </c>
      <c r="N31" s="1164" t="s">
        <v>3</v>
      </c>
      <c r="O31" s="1164" t="s">
        <v>291</v>
      </c>
      <c r="P31" s="1164" t="s">
        <v>306</v>
      </c>
      <c r="Q31" s="1164" t="s">
        <v>292</v>
      </c>
      <c r="R31" s="1173" t="s">
        <v>340</v>
      </c>
      <c r="S31" s="1174" t="s">
        <v>337</v>
      </c>
    </row>
    <row r="32" spans="1:19" s="1188" customFormat="1" ht="18">
      <c r="A32" s="1559" t="s">
        <v>644</v>
      </c>
      <c r="B32" s="1555"/>
      <c r="C32" s="1555"/>
      <c r="D32" s="1555"/>
      <c r="E32" s="1555"/>
      <c r="F32" s="1555"/>
      <c r="G32" s="1555"/>
      <c r="H32" s="1555"/>
      <c r="I32" s="1555"/>
      <c r="J32" s="1555"/>
      <c r="K32" s="1555"/>
      <c r="L32" s="1555"/>
      <c r="M32" s="1555"/>
      <c r="N32" s="1555"/>
      <c r="O32" s="1555"/>
      <c r="P32" s="1555"/>
      <c r="Q32" s="1555"/>
      <c r="R32" s="1555"/>
      <c r="S32" s="1556"/>
    </row>
    <row r="33" spans="1:19" s="1188" customFormat="1">
      <c r="A33" s="1193">
        <v>16565</v>
      </c>
      <c r="B33" s="1179">
        <v>41468165658</v>
      </c>
      <c r="C33" s="1180" t="s">
        <v>645</v>
      </c>
      <c r="D33" s="1181">
        <v>45</v>
      </c>
      <c r="E33" s="1181">
        <v>6</v>
      </c>
      <c r="F33" s="1182">
        <v>7.25</v>
      </c>
      <c r="G33" s="1183">
        <v>3</v>
      </c>
      <c r="H33" s="1184"/>
      <c r="I33" s="1185">
        <f t="shared" ref="I33:I35" si="2">H33*G33</f>
        <v>0</v>
      </c>
      <c r="J33" s="1186"/>
      <c r="K33" s="1181">
        <v>16568</v>
      </c>
      <c r="L33" s="1179">
        <v>41468616569</v>
      </c>
      <c r="M33" s="1180" t="s">
        <v>646</v>
      </c>
      <c r="N33" s="1181">
        <v>54</v>
      </c>
      <c r="O33" s="1181">
        <v>6</v>
      </c>
      <c r="P33" s="1182">
        <v>7.25</v>
      </c>
      <c r="Q33" s="1183">
        <v>3</v>
      </c>
      <c r="R33" s="1184"/>
      <c r="S33" s="1187">
        <f t="shared" ref="S33:S35" si="3">R33*Q33</f>
        <v>0</v>
      </c>
    </row>
    <row r="34" spans="1:19" s="1188" customFormat="1">
      <c r="A34" s="1193">
        <v>16566</v>
      </c>
      <c r="B34" s="1179">
        <v>41468165665</v>
      </c>
      <c r="C34" s="1180" t="s">
        <v>645</v>
      </c>
      <c r="D34" s="1181">
        <v>54</v>
      </c>
      <c r="E34" s="1181">
        <v>6</v>
      </c>
      <c r="F34" s="1182">
        <v>7.25</v>
      </c>
      <c r="G34" s="1183">
        <v>3</v>
      </c>
      <c r="H34" s="1184"/>
      <c r="I34" s="1185">
        <f t="shared" si="2"/>
        <v>0</v>
      </c>
      <c r="J34" s="1186"/>
      <c r="K34" s="1181">
        <v>16569</v>
      </c>
      <c r="L34" s="1179">
        <v>41468165696</v>
      </c>
      <c r="M34" s="1180" t="s">
        <v>647</v>
      </c>
      <c r="N34" s="1181">
        <v>45</v>
      </c>
      <c r="O34" s="1181">
        <v>6</v>
      </c>
      <c r="P34" s="1182">
        <v>7.25</v>
      </c>
      <c r="Q34" s="1183">
        <v>3</v>
      </c>
      <c r="R34" s="1184"/>
      <c r="S34" s="1187">
        <f t="shared" si="3"/>
        <v>0</v>
      </c>
    </row>
    <row r="35" spans="1:19" s="1188" customFormat="1" ht="13" thickBot="1">
      <c r="A35" s="1193">
        <v>16567</v>
      </c>
      <c r="B35" s="1179">
        <v>41468165672</v>
      </c>
      <c r="C35" s="1180" t="s">
        <v>646</v>
      </c>
      <c r="D35" s="1181">
        <v>45</v>
      </c>
      <c r="E35" s="1181">
        <v>6</v>
      </c>
      <c r="F35" s="1182">
        <v>7.25</v>
      </c>
      <c r="G35" s="1183">
        <v>3</v>
      </c>
      <c r="H35" s="1184"/>
      <c r="I35" s="1185">
        <f t="shared" si="2"/>
        <v>0</v>
      </c>
      <c r="J35" s="1186"/>
      <c r="K35" s="1181">
        <v>16570</v>
      </c>
      <c r="L35" s="1179">
        <v>41468165702</v>
      </c>
      <c r="M35" s="1180" t="s">
        <v>647</v>
      </c>
      <c r="N35" s="1181">
        <v>54</v>
      </c>
      <c r="O35" s="1181">
        <v>6</v>
      </c>
      <c r="P35" s="1182">
        <v>7.25</v>
      </c>
      <c r="Q35" s="1183">
        <v>3</v>
      </c>
      <c r="R35" s="1184"/>
      <c r="S35" s="1187">
        <f t="shared" si="3"/>
        <v>0</v>
      </c>
    </row>
    <row r="36" spans="1:19" s="1188" customFormat="1" ht="26.25" customHeight="1">
      <c r="A36" s="1163" t="s">
        <v>290</v>
      </c>
      <c r="B36" s="1164" t="s">
        <v>307</v>
      </c>
      <c r="C36" s="1165" t="s">
        <v>6</v>
      </c>
      <c r="D36" s="1166" t="s">
        <v>3</v>
      </c>
      <c r="E36" s="1164" t="s">
        <v>291</v>
      </c>
      <c r="F36" s="1166" t="s">
        <v>306</v>
      </c>
      <c r="G36" s="1167" t="s">
        <v>292</v>
      </c>
      <c r="H36" s="1168" t="s">
        <v>340</v>
      </c>
      <c r="I36" s="1169" t="s">
        <v>337</v>
      </c>
      <c r="J36" s="1170"/>
      <c r="K36" s="1171" t="s">
        <v>290</v>
      </c>
      <c r="L36" s="1167" t="s">
        <v>307</v>
      </c>
      <c r="M36" s="1172" t="s">
        <v>6</v>
      </c>
      <c r="N36" s="1164" t="s">
        <v>3</v>
      </c>
      <c r="O36" s="1164" t="s">
        <v>291</v>
      </c>
      <c r="P36" s="1164" t="s">
        <v>306</v>
      </c>
      <c r="Q36" s="1164" t="s">
        <v>292</v>
      </c>
      <c r="R36" s="1173" t="s">
        <v>340</v>
      </c>
      <c r="S36" s="1174" t="s">
        <v>337</v>
      </c>
    </row>
    <row r="37" spans="1:19" s="1188" customFormat="1" ht="18">
      <c r="A37" s="1559" t="s">
        <v>648</v>
      </c>
      <c r="B37" s="1555"/>
      <c r="C37" s="1555"/>
      <c r="D37" s="1555"/>
      <c r="E37" s="1555"/>
      <c r="F37" s="1555"/>
      <c r="G37" s="1555"/>
      <c r="H37" s="1555"/>
      <c r="I37" s="1555"/>
      <c r="J37" s="1555"/>
      <c r="K37" s="1555"/>
      <c r="L37" s="1555"/>
      <c r="M37" s="1555"/>
      <c r="N37" s="1555"/>
      <c r="O37" s="1555"/>
      <c r="P37" s="1555"/>
      <c r="Q37" s="1555"/>
      <c r="R37" s="1555"/>
      <c r="S37" s="1556"/>
    </row>
    <row r="38" spans="1:19" s="1188" customFormat="1">
      <c r="A38" s="1193">
        <v>16601</v>
      </c>
      <c r="B38" s="1179">
        <v>41468166013</v>
      </c>
      <c r="C38" s="1180" t="s">
        <v>649</v>
      </c>
      <c r="D38" s="1181">
        <v>36</v>
      </c>
      <c r="E38" s="1181">
        <v>6</v>
      </c>
      <c r="F38" s="1182">
        <v>3.99</v>
      </c>
      <c r="G38" s="1183">
        <v>1.1000000000000001</v>
      </c>
      <c r="H38" s="1184"/>
      <c r="I38" s="1185">
        <f t="shared" ref="I38:I44" si="4">H38*G38</f>
        <v>0</v>
      </c>
      <c r="J38" s="1186"/>
      <c r="K38" s="1189">
        <v>16611</v>
      </c>
      <c r="L38" s="1179">
        <v>41468166112</v>
      </c>
      <c r="M38" s="1192" t="s">
        <v>650</v>
      </c>
      <c r="N38" s="1181">
        <v>45</v>
      </c>
      <c r="O38" s="1181">
        <v>6</v>
      </c>
      <c r="P38" s="1182">
        <v>3.99</v>
      </c>
      <c r="Q38" s="1183">
        <v>1.1000000000000001</v>
      </c>
      <c r="R38" s="1184"/>
      <c r="S38" s="1187">
        <f t="shared" ref="S38:S44" si="5">R38*Q38</f>
        <v>0</v>
      </c>
    </row>
    <row r="39" spans="1:19" s="1188" customFormat="1">
      <c r="A39" s="1193">
        <v>16602</v>
      </c>
      <c r="B39" s="1179">
        <v>41468166020</v>
      </c>
      <c r="C39" s="1180" t="s">
        <v>649</v>
      </c>
      <c r="D39" s="1181">
        <v>45</v>
      </c>
      <c r="E39" s="1181">
        <v>6</v>
      </c>
      <c r="F39" s="1182">
        <v>3.99</v>
      </c>
      <c r="G39" s="1183">
        <v>1.1000000000000001</v>
      </c>
      <c r="H39" s="1184"/>
      <c r="I39" s="1185">
        <f t="shared" si="4"/>
        <v>0</v>
      </c>
      <c r="J39" s="1186"/>
      <c r="K39" s="1189">
        <v>16613</v>
      </c>
      <c r="L39" s="1179">
        <v>41468166136</v>
      </c>
      <c r="M39" s="1192" t="s">
        <v>651</v>
      </c>
      <c r="N39" s="1181">
        <v>36</v>
      </c>
      <c r="O39" s="1181">
        <v>6</v>
      </c>
      <c r="P39" s="1182">
        <v>3.99</v>
      </c>
      <c r="Q39" s="1183">
        <v>1.1000000000000001</v>
      </c>
      <c r="R39" s="1184"/>
      <c r="S39" s="1187">
        <f t="shared" si="5"/>
        <v>0</v>
      </c>
    </row>
    <row r="40" spans="1:19" s="1188" customFormat="1">
      <c r="A40" s="1193">
        <v>16604</v>
      </c>
      <c r="B40" s="1179">
        <v>41468166044</v>
      </c>
      <c r="C40" s="1180" t="s">
        <v>652</v>
      </c>
      <c r="D40" s="1181">
        <v>36</v>
      </c>
      <c r="E40" s="1181">
        <v>6</v>
      </c>
      <c r="F40" s="1182">
        <v>3.99</v>
      </c>
      <c r="G40" s="1183">
        <v>1.1000000000000001</v>
      </c>
      <c r="H40" s="1184"/>
      <c r="I40" s="1185">
        <f t="shared" si="4"/>
        <v>0</v>
      </c>
      <c r="J40" s="1186"/>
      <c r="K40" s="1189">
        <v>16614</v>
      </c>
      <c r="L40" s="1179">
        <v>41468166143</v>
      </c>
      <c r="M40" s="1192" t="s">
        <v>653</v>
      </c>
      <c r="N40" s="1181">
        <v>45</v>
      </c>
      <c r="O40" s="1181">
        <v>6</v>
      </c>
      <c r="P40" s="1182">
        <v>3.99</v>
      </c>
      <c r="Q40" s="1183">
        <v>1.1000000000000001</v>
      </c>
      <c r="R40" s="1184"/>
      <c r="S40" s="1187">
        <f t="shared" si="5"/>
        <v>0</v>
      </c>
    </row>
    <row r="41" spans="1:19" s="1188" customFormat="1">
      <c r="A41" s="1193">
        <v>16605</v>
      </c>
      <c r="B41" s="1179">
        <v>41468166051</v>
      </c>
      <c r="C41" s="1180" t="s">
        <v>652</v>
      </c>
      <c r="D41" s="1181">
        <v>45</v>
      </c>
      <c r="E41" s="1181">
        <v>6</v>
      </c>
      <c r="F41" s="1182">
        <v>3.99</v>
      </c>
      <c r="G41" s="1183">
        <v>1.1000000000000001</v>
      </c>
      <c r="H41" s="1184"/>
      <c r="I41" s="1185">
        <f t="shared" si="4"/>
        <v>0</v>
      </c>
      <c r="J41" s="1186"/>
      <c r="K41" s="1189">
        <v>16616</v>
      </c>
      <c r="L41" s="1179">
        <v>41468166167</v>
      </c>
      <c r="M41" s="1192" t="s">
        <v>654</v>
      </c>
      <c r="N41" s="1181">
        <v>36</v>
      </c>
      <c r="O41" s="1181">
        <v>6</v>
      </c>
      <c r="P41" s="1182">
        <v>3.99</v>
      </c>
      <c r="Q41" s="1183">
        <v>1.1000000000000001</v>
      </c>
      <c r="R41" s="1184"/>
      <c r="S41" s="1187">
        <f t="shared" si="5"/>
        <v>0</v>
      </c>
    </row>
    <row r="42" spans="1:19" s="1188" customFormat="1">
      <c r="A42" s="1193">
        <v>16607</v>
      </c>
      <c r="B42" s="1179">
        <v>41468166075</v>
      </c>
      <c r="C42" s="1180" t="s">
        <v>655</v>
      </c>
      <c r="D42" s="1181">
        <v>36</v>
      </c>
      <c r="E42" s="1181">
        <v>6</v>
      </c>
      <c r="F42" s="1182">
        <v>3.99</v>
      </c>
      <c r="G42" s="1183">
        <v>1.1000000000000001</v>
      </c>
      <c r="H42" s="1184"/>
      <c r="I42" s="1185">
        <f t="shared" si="4"/>
        <v>0</v>
      </c>
      <c r="J42" s="1186"/>
      <c r="K42" s="1189">
        <v>16617</v>
      </c>
      <c r="L42" s="1179">
        <v>41468166174</v>
      </c>
      <c r="M42" s="1192" t="s">
        <v>654</v>
      </c>
      <c r="N42" s="1181">
        <v>45</v>
      </c>
      <c r="O42" s="1181">
        <v>6</v>
      </c>
      <c r="P42" s="1182">
        <v>3.99</v>
      </c>
      <c r="Q42" s="1183">
        <v>1.1000000000000001</v>
      </c>
      <c r="R42" s="1184"/>
      <c r="S42" s="1187">
        <f t="shared" si="5"/>
        <v>0</v>
      </c>
    </row>
    <row r="43" spans="1:19" s="1188" customFormat="1">
      <c r="A43" s="1193">
        <v>16608</v>
      </c>
      <c r="B43" s="1179">
        <v>41468166082</v>
      </c>
      <c r="C43" s="1180" t="s">
        <v>655</v>
      </c>
      <c r="D43" s="1181">
        <v>45</v>
      </c>
      <c r="E43" s="1181">
        <v>6</v>
      </c>
      <c r="F43" s="1182">
        <v>3.99</v>
      </c>
      <c r="G43" s="1183">
        <v>1.1000000000000001</v>
      </c>
      <c r="H43" s="1184"/>
      <c r="I43" s="1185">
        <f t="shared" si="4"/>
        <v>0</v>
      </c>
      <c r="J43" s="1186"/>
      <c r="K43" s="1189">
        <v>16619</v>
      </c>
      <c r="L43" s="1179">
        <v>41468166198</v>
      </c>
      <c r="M43" s="1192" t="s">
        <v>656</v>
      </c>
      <c r="N43" s="1181">
        <v>36</v>
      </c>
      <c r="O43" s="1181">
        <v>6</v>
      </c>
      <c r="P43" s="1182">
        <v>3.99</v>
      </c>
      <c r="Q43" s="1183">
        <v>1.1000000000000001</v>
      </c>
      <c r="R43" s="1184"/>
      <c r="S43" s="1187">
        <f t="shared" si="5"/>
        <v>0</v>
      </c>
    </row>
    <row r="44" spans="1:19" s="1188" customFormat="1" ht="13" thickBot="1">
      <c r="A44" s="1193">
        <v>16610</v>
      </c>
      <c r="B44" s="1179">
        <v>41468166105</v>
      </c>
      <c r="C44" s="1180" t="s">
        <v>650</v>
      </c>
      <c r="D44" s="1181">
        <v>36</v>
      </c>
      <c r="E44" s="1181">
        <v>6</v>
      </c>
      <c r="F44" s="1182">
        <v>3.99</v>
      </c>
      <c r="G44" s="1183">
        <v>1.1000000000000001</v>
      </c>
      <c r="H44" s="1184"/>
      <c r="I44" s="1185">
        <f t="shared" si="4"/>
        <v>0</v>
      </c>
      <c r="J44" s="1186"/>
      <c r="K44" s="1189">
        <v>16620</v>
      </c>
      <c r="L44" s="1179">
        <v>41468166204</v>
      </c>
      <c r="M44" s="1192" t="s">
        <v>656</v>
      </c>
      <c r="N44" s="1181">
        <v>45</v>
      </c>
      <c r="O44" s="1181">
        <v>6</v>
      </c>
      <c r="P44" s="1182">
        <v>3.99</v>
      </c>
      <c r="Q44" s="1183">
        <v>1.1000000000000001</v>
      </c>
      <c r="R44" s="1184"/>
      <c r="S44" s="1187">
        <f t="shared" si="5"/>
        <v>0</v>
      </c>
    </row>
    <row r="45" spans="1:19" s="1188" customFormat="1" ht="26.25" customHeight="1">
      <c r="A45" s="1163" t="s">
        <v>290</v>
      </c>
      <c r="B45" s="1164" t="s">
        <v>307</v>
      </c>
      <c r="C45" s="1165" t="s">
        <v>6</v>
      </c>
      <c r="D45" s="1166" t="s">
        <v>3</v>
      </c>
      <c r="E45" s="1164" t="s">
        <v>291</v>
      </c>
      <c r="F45" s="1166" t="s">
        <v>306</v>
      </c>
      <c r="G45" s="1167" t="s">
        <v>292</v>
      </c>
      <c r="H45" s="1168" t="s">
        <v>340</v>
      </c>
      <c r="I45" s="1169" t="s">
        <v>337</v>
      </c>
      <c r="J45" s="1170"/>
      <c r="K45" s="1171" t="s">
        <v>290</v>
      </c>
      <c r="L45" s="1167" t="s">
        <v>307</v>
      </c>
      <c r="M45" s="1172" t="s">
        <v>6</v>
      </c>
      <c r="N45" s="1164" t="s">
        <v>3</v>
      </c>
      <c r="O45" s="1164" t="s">
        <v>291</v>
      </c>
      <c r="P45" s="1164" t="s">
        <v>306</v>
      </c>
      <c r="Q45" s="1164" t="s">
        <v>292</v>
      </c>
      <c r="R45" s="1173" t="s">
        <v>340</v>
      </c>
      <c r="S45" s="1174" t="s">
        <v>337</v>
      </c>
    </row>
    <row r="46" spans="1:19" s="1194" customFormat="1" ht="18">
      <c r="A46" s="1554" t="s">
        <v>657</v>
      </c>
      <c r="B46" s="1555"/>
      <c r="C46" s="1555"/>
      <c r="D46" s="1555"/>
      <c r="E46" s="1555"/>
      <c r="F46" s="1555"/>
      <c r="G46" s="1555"/>
      <c r="H46" s="1555"/>
      <c r="I46" s="1555"/>
      <c r="J46" s="1555"/>
      <c r="K46" s="1555"/>
      <c r="L46" s="1555"/>
      <c r="M46" s="1555"/>
      <c r="N46" s="1555"/>
      <c r="O46" s="1555"/>
      <c r="P46" s="1555"/>
      <c r="Q46" s="1555"/>
      <c r="R46" s="1555"/>
      <c r="S46" s="1556"/>
    </row>
    <row r="47" spans="1:19" s="1188" customFormat="1">
      <c r="A47" s="1193">
        <v>16700</v>
      </c>
      <c r="B47" s="1179">
        <v>41468167003</v>
      </c>
      <c r="C47" s="1180" t="s">
        <v>658</v>
      </c>
      <c r="D47" s="1181">
        <v>45</v>
      </c>
      <c r="E47" s="1181">
        <v>6</v>
      </c>
      <c r="F47" s="1182">
        <v>3.99</v>
      </c>
      <c r="G47" s="1183">
        <v>1.1000000000000001</v>
      </c>
      <c r="H47" s="1184"/>
      <c r="I47" s="1185">
        <f t="shared" ref="I47:I61" si="6">H47*G47</f>
        <v>0</v>
      </c>
      <c r="J47" s="1186"/>
      <c r="K47" s="1189">
        <v>16720</v>
      </c>
      <c r="L47" s="1179">
        <v>41468167201</v>
      </c>
      <c r="M47" s="1192" t="s">
        <v>659</v>
      </c>
      <c r="N47" s="1181">
        <v>45</v>
      </c>
      <c r="O47" s="1181">
        <v>6</v>
      </c>
      <c r="P47" s="1182">
        <v>3.99</v>
      </c>
      <c r="Q47" s="1183">
        <v>1.1000000000000001</v>
      </c>
      <c r="R47" s="1184"/>
      <c r="S47" s="1187">
        <f t="shared" ref="S47:S60" si="7">R47*Q47</f>
        <v>0</v>
      </c>
    </row>
    <row r="48" spans="1:19" s="1188" customFormat="1">
      <c r="A48" s="1193">
        <v>16701</v>
      </c>
      <c r="B48" s="1179">
        <v>41468167010</v>
      </c>
      <c r="C48" s="1180" t="s">
        <v>658</v>
      </c>
      <c r="D48" s="1181">
        <v>54</v>
      </c>
      <c r="E48" s="1181">
        <v>6</v>
      </c>
      <c r="F48" s="1182">
        <v>3.99</v>
      </c>
      <c r="G48" s="1183">
        <v>1.1000000000000001</v>
      </c>
      <c r="H48" s="1184"/>
      <c r="I48" s="1185">
        <f t="shared" si="6"/>
        <v>0</v>
      </c>
      <c r="J48" s="1186"/>
      <c r="K48" s="1189">
        <v>16721</v>
      </c>
      <c r="L48" s="1179">
        <v>41468167218</v>
      </c>
      <c r="M48" s="1192" t="s">
        <v>659</v>
      </c>
      <c r="N48" s="1181">
        <v>54</v>
      </c>
      <c r="O48" s="1181">
        <v>6</v>
      </c>
      <c r="P48" s="1182">
        <v>3.99</v>
      </c>
      <c r="Q48" s="1183">
        <v>1.1000000000000001</v>
      </c>
      <c r="R48" s="1184"/>
      <c r="S48" s="1187">
        <f t="shared" si="7"/>
        <v>0</v>
      </c>
    </row>
    <row r="49" spans="1:19" s="1188" customFormat="1">
      <c r="A49" s="1193">
        <v>16703</v>
      </c>
      <c r="B49" s="1179">
        <v>41468167034</v>
      </c>
      <c r="C49" s="1180" t="s">
        <v>658</v>
      </c>
      <c r="D49" s="1181">
        <v>63</v>
      </c>
      <c r="E49" s="1181">
        <v>6</v>
      </c>
      <c r="F49" s="1182">
        <v>3.99</v>
      </c>
      <c r="G49" s="1183">
        <v>1.1000000000000001</v>
      </c>
      <c r="H49" s="1184"/>
      <c r="I49" s="1185">
        <f t="shared" si="6"/>
        <v>0</v>
      </c>
      <c r="J49" s="1186"/>
      <c r="K49" s="1195">
        <v>16739</v>
      </c>
      <c r="L49" s="1179">
        <v>41468167393</v>
      </c>
      <c r="M49" s="1180" t="s">
        <v>659</v>
      </c>
      <c r="N49" s="1181">
        <v>63</v>
      </c>
      <c r="O49" s="1181">
        <v>6</v>
      </c>
      <c r="P49" s="1182">
        <v>3.99</v>
      </c>
      <c r="Q49" s="1183">
        <v>1.1000000000000001</v>
      </c>
      <c r="R49" s="1184"/>
      <c r="S49" s="1187">
        <f t="shared" si="7"/>
        <v>0</v>
      </c>
    </row>
    <row r="50" spans="1:19" s="1188" customFormat="1">
      <c r="A50" s="1193">
        <v>16704</v>
      </c>
      <c r="B50" s="1179">
        <v>41468167041</v>
      </c>
      <c r="C50" s="1180" t="s">
        <v>660</v>
      </c>
      <c r="D50" s="1181">
        <v>45</v>
      </c>
      <c r="E50" s="1181">
        <v>6</v>
      </c>
      <c r="F50" s="1182">
        <v>3.99</v>
      </c>
      <c r="G50" s="1183">
        <v>1.1000000000000001</v>
      </c>
      <c r="H50" s="1184"/>
      <c r="I50" s="1185">
        <f t="shared" si="6"/>
        <v>0</v>
      </c>
      <c r="J50" s="1186"/>
      <c r="K50" s="1196">
        <v>16722</v>
      </c>
      <c r="L50" s="1197">
        <v>41468167225</v>
      </c>
      <c r="M50" s="1198" t="s">
        <v>661</v>
      </c>
      <c r="N50" s="1199">
        <v>45</v>
      </c>
      <c r="O50" s="1199">
        <v>6</v>
      </c>
      <c r="P50" s="1200">
        <v>4.99</v>
      </c>
      <c r="Q50" s="1201">
        <v>1.8</v>
      </c>
      <c r="R50" s="1202"/>
      <c r="S50" s="1203">
        <f t="shared" si="7"/>
        <v>0</v>
      </c>
    </row>
    <row r="51" spans="1:19" s="1188" customFormat="1">
      <c r="A51" s="1193">
        <v>16705</v>
      </c>
      <c r="B51" s="1179">
        <v>41468167058</v>
      </c>
      <c r="C51" s="1180" t="s">
        <v>660</v>
      </c>
      <c r="D51" s="1181">
        <v>54</v>
      </c>
      <c r="E51" s="1181">
        <v>6</v>
      </c>
      <c r="F51" s="1182">
        <v>3.99</v>
      </c>
      <c r="G51" s="1183">
        <v>1.1000000000000001</v>
      </c>
      <c r="H51" s="1184"/>
      <c r="I51" s="1185">
        <f t="shared" si="6"/>
        <v>0</v>
      </c>
      <c r="J51" s="1186"/>
      <c r="K51" s="1196">
        <v>16723</v>
      </c>
      <c r="L51" s="1197">
        <v>41468167232</v>
      </c>
      <c r="M51" s="1198" t="s">
        <v>661</v>
      </c>
      <c r="N51" s="1199">
        <v>54</v>
      </c>
      <c r="O51" s="1199">
        <v>6</v>
      </c>
      <c r="P51" s="1200">
        <v>4.99</v>
      </c>
      <c r="Q51" s="1201">
        <v>1.8</v>
      </c>
      <c r="R51" s="1202"/>
      <c r="S51" s="1203">
        <f t="shared" si="7"/>
        <v>0</v>
      </c>
    </row>
    <row r="52" spans="1:19" s="1188" customFormat="1">
      <c r="A52" s="1193">
        <v>16707</v>
      </c>
      <c r="B52" s="1179">
        <v>41468167072</v>
      </c>
      <c r="C52" s="1180" t="s">
        <v>660</v>
      </c>
      <c r="D52" s="1181">
        <v>63</v>
      </c>
      <c r="E52" s="1181">
        <v>6</v>
      </c>
      <c r="F52" s="1182">
        <v>3.99</v>
      </c>
      <c r="G52" s="1183">
        <v>1.1000000000000001</v>
      </c>
      <c r="H52" s="1184"/>
      <c r="I52" s="1185">
        <f t="shared" si="6"/>
        <v>0</v>
      </c>
      <c r="J52" s="1186"/>
      <c r="K52" s="1196">
        <v>16725</v>
      </c>
      <c r="L52" s="1197">
        <v>41468167256</v>
      </c>
      <c r="M52" s="1198" t="s">
        <v>661</v>
      </c>
      <c r="N52" s="1199">
        <v>63</v>
      </c>
      <c r="O52" s="1199">
        <v>6</v>
      </c>
      <c r="P52" s="1200">
        <v>4.99</v>
      </c>
      <c r="Q52" s="1201">
        <v>1.8</v>
      </c>
      <c r="R52" s="1202"/>
      <c r="S52" s="1203">
        <f t="shared" si="7"/>
        <v>0</v>
      </c>
    </row>
    <row r="53" spans="1:19" s="1188" customFormat="1">
      <c r="A53" s="1193">
        <v>16708</v>
      </c>
      <c r="B53" s="1179">
        <v>41468167089</v>
      </c>
      <c r="C53" s="1180" t="s">
        <v>662</v>
      </c>
      <c r="D53" s="1181">
        <v>45</v>
      </c>
      <c r="E53" s="1181">
        <v>6</v>
      </c>
      <c r="F53" s="1182">
        <v>3.99</v>
      </c>
      <c r="G53" s="1183">
        <v>1.1000000000000001</v>
      </c>
      <c r="H53" s="1184"/>
      <c r="I53" s="1185">
        <f t="shared" si="6"/>
        <v>0</v>
      </c>
      <c r="J53" s="1186"/>
      <c r="K53" s="1189">
        <v>16726</v>
      </c>
      <c r="L53" s="1179">
        <v>41468167263</v>
      </c>
      <c r="M53" s="1192" t="s">
        <v>663</v>
      </c>
      <c r="N53" s="1181">
        <v>45</v>
      </c>
      <c r="O53" s="1181">
        <v>6</v>
      </c>
      <c r="P53" s="1182">
        <v>3.99</v>
      </c>
      <c r="Q53" s="1183">
        <v>1.1000000000000001</v>
      </c>
      <c r="R53" s="1184"/>
      <c r="S53" s="1187">
        <f t="shared" si="7"/>
        <v>0</v>
      </c>
    </row>
    <row r="54" spans="1:19" s="1188" customFormat="1">
      <c r="A54" s="1193">
        <v>16709</v>
      </c>
      <c r="B54" s="1179">
        <v>41468167096</v>
      </c>
      <c r="C54" s="1180" t="s">
        <v>662</v>
      </c>
      <c r="D54" s="1181">
        <v>54</v>
      </c>
      <c r="E54" s="1181">
        <v>6</v>
      </c>
      <c r="F54" s="1182">
        <v>3.99</v>
      </c>
      <c r="G54" s="1183">
        <v>1.1000000000000001</v>
      </c>
      <c r="H54" s="1184"/>
      <c r="I54" s="1185">
        <f t="shared" si="6"/>
        <v>0</v>
      </c>
      <c r="J54" s="1186"/>
      <c r="K54" s="1189">
        <v>16727</v>
      </c>
      <c r="L54" s="1179">
        <v>41468167270</v>
      </c>
      <c r="M54" s="1192" t="s">
        <v>663</v>
      </c>
      <c r="N54" s="1181">
        <v>54</v>
      </c>
      <c r="O54" s="1181">
        <v>6</v>
      </c>
      <c r="P54" s="1182">
        <v>3.99</v>
      </c>
      <c r="Q54" s="1183">
        <v>1.1000000000000001</v>
      </c>
      <c r="R54" s="1184"/>
      <c r="S54" s="1187">
        <f t="shared" si="7"/>
        <v>0</v>
      </c>
    </row>
    <row r="55" spans="1:19" s="1188" customFormat="1">
      <c r="A55" s="1193">
        <v>16711</v>
      </c>
      <c r="B55" s="1179">
        <v>41467167119</v>
      </c>
      <c r="C55" s="1180" t="s">
        <v>662</v>
      </c>
      <c r="D55" s="1181">
        <v>63</v>
      </c>
      <c r="E55" s="1181">
        <v>6</v>
      </c>
      <c r="F55" s="1182">
        <v>3.99</v>
      </c>
      <c r="G55" s="1183">
        <v>1.1000000000000001</v>
      </c>
      <c r="H55" s="1184"/>
      <c r="I55" s="1185">
        <f t="shared" si="6"/>
        <v>0</v>
      </c>
      <c r="J55" s="1186"/>
      <c r="K55" s="1189">
        <v>16729</v>
      </c>
      <c r="L55" s="1179">
        <v>41468167294</v>
      </c>
      <c r="M55" s="1192" t="s">
        <v>663</v>
      </c>
      <c r="N55" s="1181">
        <v>63</v>
      </c>
      <c r="O55" s="1181">
        <v>6</v>
      </c>
      <c r="P55" s="1182">
        <v>3.99</v>
      </c>
      <c r="Q55" s="1183">
        <v>1.1000000000000001</v>
      </c>
      <c r="R55" s="1184"/>
      <c r="S55" s="1187">
        <f t="shared" si="7"/>
        <v>0</v>
      </c>
    </row>
    <row r="56" spans="1:19" s="1188" customFormat="1">
      <c r="A56" s="1193">
        <v>16712</v>
      </c>
      <c r="B56" s="1179">
        <v>41468167126</v>
      </c>
      <c r="C56" s="1180" t="s">
        <v>664</v>
      </c>
      <c r="D56" s="1181">
        <v>45</v>
      </c>
      <c r="E56" s="1181">
        <v>6</v>
      </c>
      <c r="F56" s="1182">
        <v>3.99</v>
      </c>
      <c r="G56" s="1183">
        <v>1.1000000000000001</v>
      </c>
      <c r="H56" s="1184"/>
      <c r="I56" s="1185">
        <f t="shared" si="6"/>
        <v>0</v>
      </c>
      <c r="J56" s="1186"/>
      <c r="K56" s="1189">
        <v>16730</v>
      </c>
      <c r="L56" s="1179">
        <v>41468167300</v>
      </c>
      <c r="M56" s="1192" t="s">
        <v>665</v>
      </c>
      <c r="N56" s="1181">
        <v>45</v>
      </c>
      <c r="O56" s="1181">
        <v>6</v>
      </c>
      <c r="P56" s="1182">
        <v>3.99</v>
      </c>
      <c r="Q56" s="1183">
        <v>1.1000000000000001</v>
      </c>
      <c r="R56" s="1184"/>
      <c r="S56" s="1187">
        <f t="shared" si="7"/>
        <v>0</v>
      </c>
    </row>
    <row r="57" spans="1:19" s="1188" customFormat="1">
      <c r="A57" s="1193">
        <v>16713</v>
      </c>
      <c r="B57" s="1179">
        <v>41468167133</v>
      </c>
      <c r="C57" s="1180" t="s">
        <v>664</v>
      </c>
      <c r="D57" s="1181">
        <v>54</v>
      </c>
      <c r="E57" s="1181">
        <v>6</v>
      </c>
      <c r="F57" s="1182">
        <v>3.99</v>
      </c>
      <c r="G57" s="1183">
        <v>1.1000000000000001</v>
      </c>
      <c r="H57" s="1184"/>
      <c r="I57" s="1185">
        <f t="shared" si="6"/>
        <v>0</v>
      </c>
      <c r="J57" s="1186"/>
      <c r="K57" s="1189">
        <v>16731</v>
      </c>
      <c r="L57" s="1179">
        <v>41468167317</v>
      </c>
      <c r="M57" s="1192" t="s">
        <v>665</v>
      </c>
      <c r="N57" s="1181">
        <v>54</v>
      </c>
      <c r="O57" s="1181">
        <v>6</v>
      </c>
      <c r="P57" s="1182">
        <v>3.99</v>
      </c>
      <c r="Q57" s="1183">
        <v>1.1000000000000001</v>
      </c>
      <c r="R57" s="1184"/>
      <c r="S57" s="1187">
        <f t="shared" si="7"/>
        <v>0</v>
      </c>
    </row>
    <row r="58" spans="1:19" s="1188" customFormat="1">
      <c r="A58" s="1193">
        <v>16715</v>
      </c>
      <c r="B58" s="1179">
        <v>41468167157</v>
      </c>
      <c r="C58" s="1180" t="s">
        <v>664</v>
      </c>
      <c r="D58" s="1181">
        <v>63</v>
      </c>
      <c r="E58" s="1181">
        <v>6</v>
      </c>
      <c r="F58" s="1182">
        <v>3.99</v>
      </c>
      <c r="G58" s="1183">
        <v>1.1000000000000001</v>
      </c>
      <c r="H58" s="1184"/>
      <c r="I58" s="1185">
        <f t="shared" si="6"/>
        <v>0</v>
      </c>
      <c r="J58" s="1186"/>
      <c r="K58" s="1189">
        <v>16733</v>
      </c>
      <c r="L58" s="1179">
        <v>41468167331</v>
      </c>
      <c r="M58" s="1192" t="s">
        <v>665</v>
      </c>
      <c r="N58" s="1181">
        <v>63</v>
      </c>
      <c r="O58" s="1181">
        <v>6</v>
      </c>
      <c r="P58" s="1182">
        <v>3.99</v>
      </c>
      <c r="Q58" s="1183">
        <v>1.1000000000000001</v>
      </c>
      <c r="R58" s="1184"/>
      <c r="S58" s="1187">
        <f t="shared" si="7"/>
        <v>0</v>
      </c>
    </row>
    <row r="59" spans="1:19" s="1188" customFormat="1">
      <c r="A59" s="1193">
        <v>16716</v>
      </c>
      <c r="B59" s="1179">
        <v>41468167164</v>
      </c>
      <c r="C59" s="1180" t="s">
        <v>666</v>
      </c>
      <c r="D59" s="1181">
        <v>45</v>
      </c>
      <c r="E59" s="1181">
        <v>6</v>
      </c>
      <c r="F59" s="1182">
        <v>3.99</v>
      </c>
      <c r="G59" s="1183">
        <v>1.1000000000000001</v>
      </c>
      <c r="H59" s="1184"/>
      <c r="I59" s="1185">
        <f t="shared" si="6"/>
        <v>0</v>
      </c>
      <c r="J59" s="1186"/>
      <c r="K59" s="1181">
        <v>16734</v>
      </c>
      <c r="L59" s="1179">
        <v>41468167348</v>
      </c>
      <c r="M59" s="1180" t="s">
        <v>667</v>
      </c>
      <c r="N59" s="1181">
        <v>45</v>
      </c>
      <c r="O59" s="1181">
        <v>6</v>
      </c>
      <c r="P59" s="1182">
        <v>3.99</v>
      </c>
      <c r="Q59" s="1183">
        <v>1.1000000000000001</v>
      </c>
      <c r="R59" s="1184"/>
      <c r="S59" s="1187">
        <f t="shared" si="7"/>
        <v>0</v>
      </c>
    </row>
    <row r="60" spans="1:19" s="1188" customFormat="1" ht="12" customHeight="1">
      <c r="A60" s="1204">
        <v>16717</v>
      </c>
      <c r="B60" s="1205">
        <v>41468167171</v>
      </c>
      <c r="C60" s="1180" t="s">
        <v>666</v>
      </c>
      <c r="D60" s="1206">
        <v>54</v>
      </c>
      <c r="E60" s="1206">
        <v>6</v>
      </c>
      <c r="F60" s="1182">
        <v>3.99</v>
      </c>
      <c r="G60" s="1183">
        <v>1.1000000000000001</v>
      </c>
      <c r="H60" s="1207"/>
      <c r="I60" s="1185">
        <f t="shared" si="6"/>
        <v>0</v>
      </c>
      <c r="J60" s="1208"/>
      <c r="K60" s="1209">
        <v>16735</v>
      </c>
      <c r="L60" s="1205">
        <v>41468167355</v>
      </c>
      <c r="M60" s="1180" t="s">
        <v>667</v>
      </c>
      <c r="N60" s="1181">
        <v>54</v>
      </c>
      <c r="O60" s="1181">
        <v>6</v>
      </c>
      <c r="P60" s="1182">
        <v>3.99</v>
      </c>
      <c r="Q60" s="1183">
        <v>1.1000000000000001</v>
      </c>
      <c r="R60" s="1184"/>
      <c r="S60" s="1187">
        <f t="shared" si="7"/>
        <v>0</v>
      </c>
    </row>
    <row r="61" spans="1:19" s="1188" customFormat="1" ht="13.5" customHeight="1" thickBot="1">
      <c r="A61" s="1210">
        <v>16719</v>
      </c>
      <c r="B61" s="1211">
        <v>41468167195</v>
      </c>
      <c r="C61" s="1212" t="s">
        <v>666</v>
      </c>
      <c r="D61" s="1213">
        <v>63</v>
      </c>
      <c r="E61" s="1213">
        <v>6</v>
      </c>
      <c r="F61" s="1182">
        <v>3.99</v>
      </c>
      <c r="G61" s="1183">
        <v>1.1000000000000001</v>
      </c>
      <c r="H61" s="1214"/>
      <c r="I61" s="1185">
        <f t="shared" si="6"/>
        <v>0</v>
      </c>
      <c r="J61" s="1215"/>
      <c r="K61" s="1213">
        <v>16737</v>
      </c>
      <c r="L61" s="1211">
        <v>41468167379</v>
      </c>
      <c r="M61" s="1212" t="s">
        <v>667</v>
      </c>
      <c r="N61" s="1181">
        <v>63</v>
      </c>
      <c r="O61" s="1181">
        <v>6</v>
      </c>
      <c r="P61" s="1182">
        <v>3.99</v>
      </c>
      <c r="Q61" s="1183">
        <v>1.1000000000000001</v>
      </c>
      <c r="R61" s="1184"/>
      <c r="S61" s="1187">
        <f t="shared" ref="S61" si="8">R61*Q61</f>
        <v>0</v>
      </c>
    </row>
    <row r="62" spans="1:19" s="1225" customFormat="1" ht="18" customHeight="1" thickBot="1">
      <c r="A62" s="1216"/>
      <c r="B62" s="1217"/>
      <c r="C62" s="1217"/>
      <c r="D62" s="1218"/>
      <c r="E62" s="1217"/>
      <c r="F62" s="1217"/>
      <c r="G62" s="1217"/>
      <c r="H62" s="1219"/>
      <c r="I62" s="1220"/>
      <c r="J62" s="1217"/>
      <c r="K62" s="1221"/>
      <c r="L62" s="1217"/>
      <c r="M62" s="1222"/>
      <c r="N62" s="1222"/>
      <c r="O62" s="1564" t="s">
        <v>447</v>
      </c>
      <c r="P62" s="1564"/>
      <c r="Q62" s="1565"/>
      <c r="R62" s="1223">
        <f>SUM(R49,R47:R60,R38:R44,R33:R35,R5:R30,H5:H30,H33:H35,H38:H44,H47:H61)</f>
        <v>0</v>
      </c>
      <c r="S62" s="1224">
        <f>SUM(S47:S60,S38:S44,S33:S35,S5:S30,I5:I30,I33:I35,I38:I44,I47:I61)</f>
        <v>0</v>
      </c>
    </row>
    <row r="63" spans="1:19" s="1188" customFormat="1" ht="15.75" customHeight="1">
      <c r="A63" s="1226"/>
      <c r="B63" s="1566"/>
      <c r="C63" s="1566"/>
      <c r="D63" s="1566"/>
      <c r="E63" s="1566"/>
      <c r="F63" s="1566" t="s">
        <v>668</v>
      </c>
      <c r="G63" s="1566"/>
      <c r="H63" s="1566"/>
      <c r="I63" s="1566"/>
      <c r="J63" s="1227"/>
      <c r="K63" s="1567"/>
      <c r="L63" s="1567"/>
      <c r="M63" s="1567"/>
      <c r="N63" s="1568"/>
      <c r="O63" s="1568"/>
      <c r="P63" s="1568"/>
      <c r="Q63" s="1228"/>
      <c r="R63" s="1229"/>
      <c r="S63" s="1230"/>
    </row>
    <row r="64" spans="1:19" s="1188" customFormat="1">
      <c r="A64" s="1226"/>
      <c r="B64" s="1566" t="s">
        <v>669</v>
      </c>
      <c r="C64" s="1566"/>
      <c r="D64" s="1566"/>
      <c r="E64" s="1566"/>
      <c r="F64" s="1568" t="s">
        <v>670</v>
      </c>
      <c r="G64" s="1568"/>
      <c r="H64" s="1568"/>
      <c r="I64" s="1568"/>
      <c r="J64" s="1227"/>
      <c r="K64" s="1567" t="s">
        <v>671</v>
      </c>
      <c r="L64" s="1567"/>
      <c r="M64" s="1567"/>
      <c r="N64" s="1231" t="s">
        <v>672</v>
      </c>
      <c r="O64" s="1231"/>
      <c r="P64" s="1231"/>
      <c r="Q64" s="1228"/>
      <c r="R64" s="1229"/>
      <c r="S64" s="1230"/>
    </row>
    <row r="65" spans="1:20" s="1188" customFormat="1">
      <c r="A65" s="1226"/>
      <c r="B65" s="1232"/>
      <c r="C65" s="1227"/>
      <c r="D65" s="1227"/>
      <c r="E65" s="1227"/>
      <c r="F65" s="1227"/>
      <c r="G65" s="1227"/>
      <c r="H65" s="1229"/>
      <c r="I65" s="1233"/>
      <c r="J65" s="1227"/>
      <c r="K65" s="1234"/>
      <c r="L65" s="1232"/>
      <c r="M65" s="1227"/>
      <c r="N65" s="1227"/>
      <c r="O65" s="1227"/>
      <c r="P65" s="1227"/>
      <c r="Q65" s="1228"/>
      <c r="R65" s="1229"/>
      <c r="S65" s="1230"/>
    </row>
    <row r="66" spans="1:20" s="1188" customFormat="1">
      <c r="A66" s="1226"/>
      <c r="B66" s="1232"/>
      <c r="C66" s="1227"/>
      <c r="D66" s="1227"/>
      <c r="E66" s="1227"/>
      <c r="F66" s="1227"/>
      <c r="G66" s="1227"/>
      <c r="H66" s="1229"/>
      <c r="I66" s="1233"/>
      <c r="J66" s="1227"/>
      <c r="K66" s="1234"/>
      <c r="L66" s="1232"/>
      <c r="M66" s="1227"/>
      <c r="N66" s="1227"/>
      <c r="O66" s="1227"/>
      <c r="P66" s="1227"/>
      <c r="Q66" s="1228"/>
      <c r="R66" s="1229"/>
      <c r="S66" s="1230"/>
    </row>
    <row r="67" spans="1:20" s="1188" customFormat="1">
      <c r="A67" s="1226"/>
      <c r="B67" s="1232"/>
      <c r="C67" s="1227"/>
      <c r="D67" s="1227"/>
      <c r="E67" s="1227"/>
      <c r="F67" s="1227"/>
      <c r="G67" s="1227"/>
      <c r="H67" s="1229"/>
      <c r="I67" s="1233"/>
      <c r="J67" s="1227"/>
      <c r="K67" s="1234"/>
      <c r="L67" s="1232"/>
      <c r="M67" s="1227"/>
      <c r="N67" s="1227"/>
      <c r="O67" s="1227"/>
      <c r="P67" s="1227"/>
      <c r="Q67" s="1228"/>
      <c r="R67" s="1229"/>
      <c r="S67" s="1230"/>
    </row>
    <row r="68" spans="1:20" s="1188" customFormat="1">
      <c r="A68" s="1226"/>
      <c r="B68" s="1232"/>
      <c r="C68" s="1227"/>
      <c r="D68" s="1227"/>
      <c r="E68" s="1227"/>
      <c r="F68" s="1227"/>
      <c r="G68" s="1227"/>
      <c r="H68" s="1229"/>
      <c r="I68" s="1233"/>
      <c r="J68" s="1227"/>
      <c r="K68" s="1234"/>
      <c r="L68" s="1232"/>
      <c r="M68" s="1227"/>
      <c r="N68" s="1227"/>
      <c r="O68" s="1227"/>
      <c r="P68" s="1227"/>
      <c r="Q68" s="1228"/>
      <c r="R68" s="1229"/>
      <c r="S68" s="1230"/>
    </row>
    <row r="69" spans="1:20" s="1188" customFormat="1">
      <c r="A69" s="1226"/>
      <c r="B69" s="1232"/>
      <c r="C69" s="1227"/>
      <c r="D69" s="1227"/>
      <c r="E69" s="1227"/>
      <c r="F69" s="1227"/>
      <c r="G69" s="1227"/>
      <c r="H69" s="1229"/>
      <c r="I69" s="1233"/>
      <c r="J69" s="1227"/>
      <c r="K69" s="1234"/>
      <c r="L69" s="1232"/>
      <c r="M69" s="1227"/>
      <c r="N69" s="1227"/>
      <c r="O69" s="1227"/>
      <c r="P69" s="1227"/>
      <c r="Q69" s="1228"/>
      <c r="R69" s="1229"/>
      <c r="S69" s="1230"/>
    </row>
    <row r="70" spans="1:20" s="1188" customFormat="1">
      <c r="A70" s="1226"/>
      <c r="B70" s="1232"/>
      <c r="C70" s="1227"/>
      <c r="D70" s="1227"/>
      <c r="E70" s="1227"/>
      <c r="F70" s="1227"/>
      <c r="G70" s="1227"/>
      <c r="H70" s="1229"/>
      <c r="I70" s="1233"/>
      <c r="J70" s="1227"/>
      <c r="K70" s="1234"/>
      <c r="L70" s="1232"/>
      <c r="M70" s="1227"/>
      <c r="N70" s="1227"/>
      <c r="O70" s="1227"/>
      <c r="P70" s="1227"/>
      <c r="Q70" s="1228"/>
      <c r="R70" s="1229"/>
      <c r="S70" s="1230"/>
    </row>
    <row r="71" spans="1:20" s="1188" customFormat="1">
      <c r="A71" s="1226"/>
      <c r="B71" s="1232"/>
      <c r="C71" s="1227"/>
      <c r="D71" s="1227"/>
      <c r="E71" s="1227"/>
      <c r="F71" s="1227"/>
      <c r="G71" s="1227"/>
      <c r="H71" s="1229"/>
      <c r="I71" s="1233"/>
      <c r="J71" s="1227"/>
      <c r="K71" s="1234"/>
      <c r="L71" s="1232"/>
      <c r="M71" s="1227"/>
      <c r="N71" s="1227"/>
      <c r="O71" s="1227"/>
      <c r="P71" s="1227"/>
      <c r="Q71" s="1228"/>
      <c r="R71" s="1229"/>
      <c r="S71" s="1230"/>
    </row>
    <row r="72" spans="1:20" s="1188" customFormat="1">
      <c r="A72" s="1226"/>
      <c r="B72" s="1232"/>
      <c r="C72" s="1227"/>
      <c r="D72" s="1227"/>
      <c r="E72" s="1227"/>
      <c r="F72" s="1227"/>
      <c r="G72" s="1227"/>
      <c r="H72" s="1229"/>
      <c r="I72" s="1233"/>
      <c r="J72" s="1227"/>
      <c r="K72" s="1234"/>
      <c r="L72" s="1232"/>
      <c r="M72" s="1227"/>
      <c r="N72" s="1227"/>
      <c r="O72" s="1227"/>
      <c r="P72" s="1227"/>
      <c r="Q72" s="1228"/>
      <c r="R72" s="1229"/>
      <c r="S72" s="1230"/>
    </row>
    <row r="73" spans="1:20" s="1188" customFormat="1">
      <c r="A73" s="1226"/>
      <c r="B73" s="1232"/>
      <c r="C73" s="1227"/>
      <c r="D73" s="1227"/>
      <c r="E73" s="1227"/>
      <c r="F73" s="1227"/>
      <c r="G73" s="1227"/>
      <c r="H73" s="1229"/>
      <c r="I73" s="1233"/>
      <c r="J73" s="1227"/>
      <c r="K73" s="1234"/>
      <c r="L73" s="1232"/>
      <c r="M73" s="1227"/>
      <c r="N73" s="1227"/>
      <c r="O73" s="1227"/>
      <c r="P73" s="1227"/>
      <c r="Q73" s="1228"/>
      <c r="R73" s="1229"/>
      <c r="S73" s="1230"/>
      <c r="T73" s="1188" t="s">
        <v>404</v>
      </c>
    </row>
    <row r="74" spans="1:20" s="1188" customFormat="1">
      <c r="A74" s="1226"/>
      <c r="B74" s="1232"/>
      <c r="C74" s="1227"/>
      <c r="D74" s="1227"/>
      <c r="E74" s="1227"/>
      <c r="F74" s="1227"/>
      <c r="G74" s="1227"/>
      <c r="H74" s="1229"/>
      <c r="I74" s="1233"/>
      <c r="J74" s="1227"/>
      <c r="K74" s="1234"/>
      <c r="L74" s="1232"/>
      <c r="M74" s="1227"/>
      <c r="N74" s="1227"/>
      <c r="O74" s="1227"/>
      <c r="P74" s="1227"/>
      <c r="Q74" s="1228"/>
      <c r="R74" s="1229"/>
      <c r="S74" s="1230"/>
    </row>
    <row r="75" spans="1:20" s="1188" customFormat="1">
      <c r="A75" s="1226"/>
      <c r="B75" s="1232"/>
      <c r="C75" s="1227"/>
      <c r="D75" s="1227"/>
      <c r="E75" s="1227"/>
      <c r="F75" s="1227"/>
      <c r="G75" s="1227"/>
      <c r="H75" s="1229"/>
      <c r="I75" s="1233"/>
      <c r="J75" s="1227"/>
      <c r="K75" s="1234"/>
      <c r="L75" s="1232"/>
      <c r="M75" s="1227"/>
      <c r="N75" s="1227"/>
      <c r="O75" s="1227"/>
      <c r="P75" s="1227"/>
      <c r="Q75" s="1228"/>
      <c r="R75" s="1229"/>
      <c r="S75" s="1230"/>
    </row>
    <row r="76" spans="1:20" s="1188" customFormat="1">
      <c r="A76" s="1226"/>
      <c r="B76" s="1232"/>
      <c r="C76" s="1227"/>
      <c r="D76" s="1227"/>
      <c r="E76" s="1227"/>
      <c r="F76" s="1227"/>
      <c r="G76" s="1227"/>
      <c r="H76" s="1229"/>
      <c r="I76" s="1233"/>
      <c r="J76" s="1227"/>
      <c r="K76" s="1234"/>
      <c r="L76" s="1232"/>
      <c r="M76" s="1227"/>
      <c r="N76" s="1227"/>
      <c r="O76" s="1227"/>
      <c r="P76" s="1227"/>
      <c r="Q76" s="1228"/>
      <c r="R76" s="1229"/>
      <c r="S76" s="1230"/>
    </row>
    <row r="77" spans="1:20" s="1188" customFormat="1">
      <c r="A77" s="1226"/>
      <c r="B77" s="1232"/>
      <c r="C77" s="1227"/>
      <c r="D77" s="1227"/>
      <c r="E77" s="1227"/>
      <c r="F77" s="1227"/>
      <c r="G77" s="1227"/>
      <c r="H77" s="1229"/>
      <c r="I77" s="1233"/>
      <c r="J77" s="1227"/>
      <c r="K77" s="1234"/>
      <c r="L77" s="1232"/>
      <c r="M77" s="1227"/>
      <c r="N77" s="1227"/>
      <c r="O77" s="1227"/>
      <c r="P77" s="1227"/>
      <c r="Q77" s="1228"/>
      <c r="R77" s="1229"/>
      <c r="S77" s="1230"/>
    </row>
    <row r="78" spans="1:20" s="1188" customFormat="1">
      <c r="A78" s="1226"/>
      <c r="B78" s="1232"/>
      <c r="C78" s="1227"/>
      <c r="D78" s="1227"/>
      <c r="E78" s="1227"/>
      <c r="F78" s="1227"/>
      <c r="G78" s="1227"/>
      <c r="H78" s="1229"/>
      <c r="I78" s="1233"/>
      <c r="J78" s="1227"/>
      <c r="K78" s="1234"/>
      <c r="L78" s="1232"/>
      <c r="M78" s="1227"/>
      <c r="N78" s="1227"/>
      <c r="O78" s="1227"/>
      <c r="P78" s="1227"/>
      <c r="Q78" s="1228"/>
      <c r="R78" s="1229"/>
      <c r="S78" s="1230"/>
    </row>
    <row r="79" spans="1:20" s="1188" customFormat="1">
      <c r="A79" s="1226"/>
      <c r="B79" s="1232"/>
      <c r="C79" s="1227"/>
      <c r="D79" s="1227"/>
      <c r="E79" s="1227"/>
      <c r="F79" s="1227"/>
      <c r="G79" s="1227"/>
      <c r="H79" s="1229"/>
      <c r="I79" s="1233"/>
      <c r="J79" s="1227"/>
      <c r="K79" s="1234"/>
      <c r="L79" s="1232"/>
      <c r="M79" s="1227"/>
      <c r="N79" s="1227"/>
      <c r="O79" s="1227"/>
      <c r="P79" s="1227"/>
      <c r="Q79" s="1228"/>
      <c r="R79" s="1229"/>
      <c r="S79" s="1230"/>
    </row>
    <row r="80" spans="1:20" s="1188" customFormat="1" ht="21.75" customHeight="1">
      <c r="A80" s="1560"/>
      <c r="B80" s="1561"/>
      <c r="C80" s="1561"/>
      <c r="D80" s="1561"/>
      <c r="E80" s="1561"/>
      <c r="F80" s="1561"/>
      <c r="G80" s="1561"/>
      <c r="H80" s="1561"/>
      <c r="I80" s="1561"/>
      <c r="J80" s="1561"/>
      <c r="K80" s="1561"/>
      <c r="L80" s="1561"/>
      <c r="M80" s="1561"/>
      <c r="N80" s="1561"/>
      <c r="O80" s="1561"/>
      <c r="P80" s="1561"/>
      <c r="Q80" s="1561"/>
      <c r="R80" s="1561"/>
      <c r="S80" s="1562"/>
    </row>
    <row r="81" spans="1:19" s="1188" customFormat="1" ht="13" thickBot="1">
      <c r="A81" s="1235"/>
      <c r="B81" s="1236"/>
      <c r="C81" s="1237"/>
      <c r="D81" s="1237"/>
      <c r="E81" s="1237"/>
      <c r="F81" s="1237"/>
      <c r="G81" s="1237"/>
      <c r="H81" s="1238"/>
      <c r="I81" s="1239"/>
      <c r="J81" s="1237"/>
      <c r="K81" s="1240"/>
      <c r="L81" s="1236"/>
      <c r="M81" s="1237"/>
      <c r="N81" s="1237"/>
      <c r="O81" s="1237"/>
      <c r="P81" s="1237"/>
      <c r="Q81" s="1241"/>
      <c r="R81" s="1238"/>
      <c r="S81" s="1242"/>
    </row>
    <row r="82" spans="1:19" s="1188" customFormat="1" ht="16.5" customHeight="1">
      <c r="A82" s="1234"/>
      <c r="B82" s="1232"/>
      <c r="C82" s="1227"/>
      <c r="D82" s="1227"/>
      <c r="E82" s="1227"/>
      <c r="F82" s="1227"/>
      <c r="G82" s="1227"/>
      <c r="H82" s="1229"/>
      <c r="I82" s="1233"/>
      <c r="J82" s="1227"/>
      <c r="K82" s="1234"/>
      <c r="L82" s="1232"/>
      <c r="M82" s="1227"/>
      <c r="N82" s="1227"/>
      <c r="O82" s="1227"/>
      <c r="P82" s="1227"/>
      <c r="Q82" s="1228"/>
      <c r="R82" s="1229"/>
      <c r="S82" s="1367">
        <v>6</v>
      </c>
    </row>
    <row r="83" spans="1:19" s="1188" customFormat="1" ht="23">
      <c r="A83" s="1563" t="s">
        <v>673</v>
      </c>
      <c r="B83" s="1563"/>
      <c r="C83" s="1563"/>
      <c r="D83" s="1563"/>
      <c r="E83" s="1563"/>
      <c r="F83" s="1563"/>
      <c r="G83" s="1563"/>
      <c r="H83" s="1563"/>
      <c r="I83" s="1563"/>
      <c r="J83" s="1563"/>
      <c r="K83" s="1563"/>
      <c r="L83" s="1563"/>
      <c r="M83" s="1563"/>
      <c r="N83" s="1563"/>
      <c r="O83" s="1563"/>
      <c r="P83" s="1563"/>
      <c r="Q83" s="1563"/>
      <c r="R83" s="1563"/>
      <c r="S83" s="1563"/>
    </row>
    <row r="84" spans="1:19" s="1188" customFormat="1" ht="23">
      <c r="A84" s="1563" t="s">
        <v>326</v>
      </c>
      <c r="B84" s="1563"/>
      <c r="C84" s="1563"/>
      <c r="D84" s="1563"/>
      <c r="E84" s="1563"/>
      <c r="F84" s="1563"/>
      <c r="G84" s="1563"/>
      <c r="H84" s="1563"/>
      <c r="I84" s="1563"/>
      <c r="J84" s="1563"/>
      <c r="K84" s="1563"/>
      <c r="L84" s="1563"/>
      <c r="M84" s="1563"/>
      <c r="N84" s="1563"/>
      <c r="O84" s="1563"/>
      <c r="P84" s="1563"/>
      <c r="Q84" s="1563"/>
      <c r="R84" s="1563"/>
      <c r="S84" s="1563"/>
    </row>
    <row r="85" spans="1:19" s="1188" customFormat="1" ht="11">
      <c r="A85" s="1243"/>
      <c r="B85" s="1244"/>
      <c r="C85" s="1245"/>
      <c r="D85" s="1245"/>
      <c r="E85" s="1245"/>
      <c r="F85" s="1245"/>
      <c r="G85" s="1245"/>
      <c r="H85" s="1246"/>
      <c r="I85" s="1247"/>
      <c r="J85" s="1245"/>
      <c r="K85" s="1243"/>
      <c r="L85" s="1244"/>
      <c r="M85" s="1245"/>
      <c r="N85" s="1245"/>
      <c r="O85" s="1245"/>
      <c r="P85" s="1245"/>
      <c r="Q85" s="1248"/>
      <c r="R85" s="1246"/>
      <c r="S85" s="1245"/>
    </row>
    <row r="86" spans="1:19" s="1188" customFormat="1" ht="11">
      <c r="A86" s="1249"/>
      <c r="B86" s="1250"/>
      <c r="H86" s="1251"/>
      <c r="I86" s="1252"/>
      <c r="K86" s="1249"/>
      <c r="L86" s="1250"/>
      <c r="Q86" s="1253"/>
      <c r="R86" s="1251"/>
    </row>
    <row r="87" spans="1:19" s="1188" customFormat="1" ht="11">
      <c r="A87" s="1249"/>
      <c r="B87" s="1250"/>
      <c r="H87" s="1251"/>
      <c r="I87" s="1252"/>
      <c r="K87" s="1249"/>
      <c r="L87" s="1250"/>
      <c r="Q87" s="1253"/>
      <c r="R87" s="1251"/>
    </row>
    <row r="88" spans="1:19" s="1188" customFormat="1" ht="11">
      <c r="A88" s="1249"/>
      <c r="B88" s="1250"/>
      <c r="H88" s="1251"/>
      <c r="I88" s="1252"/>
      <c r="K88" s="1249"/>
      <c r="L88" s="1250"/>
      <c r="Q88" s="1253"/>
      <c r="R88" s="1251"/>
    </row>
  </sheetData>
  <sheetProtection password="CCB1" sheet="1" objects="1" scenarios="1"/>
  <mergeCells count="17">
    <mergeCell ref="A80:S80"/>
    <mergeCell ref="A83:S83"/>
    <mergeCell ref="A84:S84"/>
    <mergeCell ref="O62:Q62"/>
    <mergeCell ref="B63:E63"/>
    <mergeCell ref="F63:I63"/>
    <mergeCell ref="K63:M63"/>
    <mergeCell ref="N63:P63"/>
    <mergeCell ref="B64:E64"/>
    <mergeCell ref="F64:I64"/>
    <mergeCell ref="K64:M64"/>
    <mergeCell ref="A46:S46"/>
    <mergeCell ref="A1:S1"/>
    <mergeCell ref="A2:S2"/>
    <mergeCell ref="A4:S4"/>
    <mergeCell ref="A32:S32"/>
    <mergeCell ref="A37:S37"/>
  </mergeCells>
  <printOptions horizontalCentered="1"/>
  <pageMargins left="0.25" right="0.25" top="0.5" bottom="0" header="0.18" footer="0.25"/>
  <pageSetup scale="61"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 tint="-0.249977111117893"/>
    <pageSetUpPr fitToPage="1"/>
  </sheetPr>
  <dimension ref="A1:W83"/>
  <sheetViews>
    <sheetView zoomScaleSheetLayoutView="100" workbookViewId="0">
      <selection activeCell="T75" sqref="T75"/>
    </sheetView>
  </sheetViews>
  <sheetFormatPr baseColWidth="10" defaultColWidth="8.83203125" defaultRowHeight="12" x14ac:dyDescent="0"/>
  <cols>
    <col min="1" max="1" width="6.33203125" style="326" customWidth="1"/>
    <col min="2" max="2" width="11.5" style="137" customWidth="1"/>
    <col min="3" max="3" width="23.1640625" style="5" bestFit="1" customWidth="1"/>
    <col min="4" max="4" width="4.5" style="5" customWidth="1"/>
    <col min="5" max="5" width="5" style="5" customWidth="1"/>
    <col min="6" max="6" width="5.5" style="5" bestFit="1" customWidth="1"/>
    <col min="7" max="7" width="6.5" style="5" customWidth="1"/>
    <col min="8" max="8" width="5.33203125" style="289" bestFit="1" customWidth="1"/>
    <col min="9" max="9" width="6.83203125" style="327" customWidth="1"/>
    <col min="10" max="10" width="0.5" style="5" customWidth="1"/>
    <col min="11" max="11" width="7" style="326" customWidth="1"/>
    <col min="12" max="12" width="11.5" style="137" customWidth="1"/>
    <col min="13" max="13" width="23" style="5" customWidth="1"/>
    <col min="14" max="14" width="4.5" style="5" customWidth="1"/>
    <col min="15" max="15" width="5.33203125" style="5" customWidth="1"/>
    <col min="16" max="16" width="5.5" style="5" customWidth="1"/>
    <col min="17" max="17" width="5.5" style="146" bestFit="1" customWidth="1"/>
    <col min="18" max="18" width="5.6640625" style="289" bestFit="1" customWidth="1"/>
    <col min="19" max="19" width="6.83203125" style="5" customWidth="1"/>
    <col min="20" max="16384" width="8.83203125" style="5"/>
  </cols>
  <sheetData>
    <row r="1" spans="1:19" s="242" customFormat="1" ht="13">
      <c r="A1" s="1572" t="s">
        <v>545</v>
      </c>
      <c r="B1" s="1573"/>
      <c r="C1" s="1573"/>
      <c r="D1" s="1573"/>
      <c r="E1" s="1573"/>
      <c r="F1" s="1573"/>
      <c r="G1" s="1573"/>
      <c r="H1" s="1573"/>
      <c r="I1" s="1573"/>
      <c r="J1" s="1573"/>
      <c r="K1" s="1573"/>
      <c r="L1" s="1573"/>
      <c r="M1" s="1573"/>
      <c r="N1" s="1573"/>
      <c r="O1" s="1573"/>
      <c r="P1" s="1573"/>
      <c r="Q1" s="1573"/>
      <c r="R1" s="1573"/>
      <c r="S1" s="1574"/>
    </row>
    <row r="2" spans="1:19" s="293" customFormat="1" ht="27" customHeight="1">
      <c r="A2" s="198" t="s">
        <v>290</v>
      </c>
      <c r="B2" s="199" t="s">
        <v>307</v>
      </c>
      <c r="C2" s="200" t="s">
        <v>6</v>
      </c>
      <c r="D2" s="199" t="s">
        <v>3</v>
      </c>
      <c r="E2" s="199" t="s">
        <v>291</v>
      </c>
      <c r="F2" s="199" t="s">
        <v>306</v>
      </c>
      <c r="G2" s="199" t="s">
        <v>292</v>
      </c>
      <c r="H2" s="290" t="s">
        <v>340</v>
      </c>
      <c r="I2" s="290" t="s">
        <v>337</v>
      </c>
      <c r="J2" s="291"/>
      <c r="K2" s="199" t="s">
        <v>290</v>
      </c>
      <c r="L2" s="292" t="s">
        <v>307</v>
      </c>
      <c r="M2" s="200" t="s">
        <v>6</v>
      </c>
      <c r="N2" s="199" t="s">
        <v>3</v>
      </c>
      <c r="O2" s="199" t="s">
        <v>291</v>
      </c>
      <c r="P2" s="199" t="s">
        <v>306</v>
      </c>
      <c r="Q2" s="199" t="s">
        <v>292</v>
      </c>
      <c r="R2" s="290" t="s">
        <v>340</v>
      </c>
      <c r="S2" s="292" t="s">
        <v>337</v>
      </c>
    </row>
    <row r="3" spans="1:19" ht="12.75" customHeight="1">
      <c r="A3" s="222">
        <v>31251</v>
      </c>
      <c r="B3" s="294">
        <v>41468312519</v>
      </c>
      <c r="C3" s="48" t="s">
        <v>18</v>
      </c>
      <c r="D3" s="227">
        <v>36</v>
      </c>
      <c r="E3" s="227">
        <v>6</v>
      </c>
      <c r="F3" s="295">
        <v>2.99</v>
      </c>
      <c r="G3" s="207">
        <v>0.85</v>
      </c>
      <c r="H3" s="287"/>
      <c r="I3" s="207">
        <f>H3*G3</f>
        <v>0</v>
      </c>
      <c r="J3" s="296"/>
      <c r="K3" s="227">
        <v>31542</v>
      </c>
      <c r="L3" s="297">
        <v>41468315428</v>
      </c>
      <c r="M3" s="220" t="s">
        <v>11</v>
      </c>
      <c r="N3" s="227">
        <v>54</v>
      </c>
      <c r="O3" s="227">
        <v>6</v>
      </c>
      <c r="P3" s="295">
        <v>2.99</v>
      </c>
      <c r="Q3" s="207">
        <v>0.85</v>
      </c>
      <c r="R3" s="287"/>
      <c r="S3" s="808">
        <f t="shared" ref="S3:S28" si="0">R3*Q3</f>
        <v>0</v>
      </c>
    </row>
    <row r="4" spans="1:19">
      <c r="A4" s="106">
        <v>31451</v>
      </c>
      <c r="B4" s="294">
        <v>41468314513</v>
      </c>
      <c r="C4" s="224" t="s">
        <v>7</v>
      </c>
      <c r="D4" s="227">
        <v>45</v>
      </c>
      <c r="E4" s="227">
        <v>6</v>
      </c>
      <c r="F4" s="295">
        <v>2.99</v>
      </c>
      <c r="G4" s="207">
        <v>0.85</v>
      </c>
      <c r="H4" s="287"/>
      <c r="I4" s="207">
        <f t="shared" ref="I4:I28" si="1">H4*G4</f>
        <v>0</v>
      </c>
      <c r="J4" s="296"/>
      <c r="K4" s="227">
        <v>31901</v>
      </c>
      <c r="L4" s="297">
        <v>41468319013</v>
      </c>
      <c r="M4" s="220" t="s">
        <v>11</v>
      </c>
      <c r="N4" s="227">
        <v>63</v>
      </c>
      <c r="O4" s="227">
        <v>6</v>
      </c>
      <c r="P4" s="295">
        <v>2.99</v>
      </c>
      <c r="Q4" s="207">
        <v>0.85</v>
      </c>
      <c r="R4" s="287"/>
      <c r="S4" s="808">
        <f t="shared" si="0"/>
        <v>0</v>
      </c>
    </row>
    <row r="5" spans="1:19">
      <c r="A5" s="106">
        <v>31541</v>
      </c>
      <c r="B5" s="294">
        <v>41468315411</v>
      </c>
      <c r="C5" s="224" t="s">
        <v>7</v>
      </c>
      <c r="D5" s="227">
        <v>54</v>
      </c>
      <c r="E5" s="227">
        <v>6</v>
      </c>
      <c r="F5" s="295">
        <v>2.99</v>
      </c>
      <c r="G5" s="207">
        <v>0.85</v>
      </c>
      <c r="H5" s="287"/>
      <c r="I5" s="207">
        <f t="shared" si="1"/>
        <v>0</v>
      </c>
      <c r="J5" s="296"/>
      <c r="K5" s="227">
        <v>31254</v>
      </c>
      <c r="L5" s="297">
        <v>41468312540</v>
      </c>
      <c r="M5" s="224" t="s">
        <v>12</v>
      </c>
      <c r="N5" s="227">
        <v>36</v>
      </c>
      <c r="O5" s="227">
        <v>6</v>
      </c>
      <c r="P5" s="295">
        <v>2.99</v>
      </c>
      <c r="Q5" s="207">
        <v>0.85</v>
      </c>
      <c r="R5" s="287"/>
      <c r="S5" s="808">
        <f t="shared" si="0"/>
        <v>0</v>
      </c>
    </row>
    <row r="6" spans="1:19">
      <c r="A6" s="106">
        <v>31661</v>
      </c>
      <c r="B6" s="294">
        <v>41468316616</v>
      </c>
      <c r="C6" s="224" t="s">
        <v>7</v>
      </c>
      <c r="D6" s="227">
        <v>63</v>
      </c>
      <c r="E6" s="227">
        <v>6</v>
      </c>
      <c r="F6" s="295">
        <v>2.99</v>
      </c>
      <c r="G6" s="207">
        <v>0.85</v>
      </c>
      <c r="H6" s="287"/>
      <c r="I6" s="207">
        <f t="shared" si="1"/>
        <v>0</v>
      </c>
      <c r="J6" s="296"/>
      <c r="K6" s="227">
        <v>31463</v>
      </c>
      <c r="L6" s="297">
        <v>41468314636</v>
      </c>
      <c r="M6" s="224" t="s">
        <v>12</v>
      </c>
      <c r="N6" s="227">
        <v>45</v>
      </c>
      <c r="O6" s="227">
        <v>6</v>
      </c>
      <c r="P6" s="295">
        <v>2.99</v>
      </c>
      <c r="Q6" s="207">
        <v>0.85</v>
      </c>
      <c r="R6" s="287"/>
      <c r="S6" s="808">
        <f t="shared" si="0"/>
        <v>0</v>
      </c>
    </row>
    <row r="7" spans="1:19">
      <c r="A7" s="106">
        <v>39607</v>
      </c>
      <c r="B7" s="294">
        <v>41468396076</v>
      </c>
      <c r="C7" s="224" t="s">
        <v>22</v>
      </c>
      <c r="D7" s="227">
        <v>36</v>
      </c>
      <c r="E7" s="227">
        <v>6</v>
      </c>
      <c r="F7" s="295">
        <v>2.99</v>
      </c>
      <c r="G7" s="207">
        <v>0.85</v>
      </c>
      <c r="H7" s="287"/>
      <c r="I7" s="207">
        <f t="shared" si="1"/>
        <v>0</v>
      </c>
      <c r="J7" s="296"/>
      <c r="K7" s="227">
        <v>31512</v>
      </c>
      <c r="L7" s="297">
        <v>41468315121</v>
      </c>
      <c r="M7" s="224" t="s">
        <v>12</v>
      </c>
      <c r="N7" s="227">
        <v>54</v>
      </c>
      <c r="O7" s="227">
        <v>6</v>
      </c>
      <c r="P7" s="295">
        <v>2.99</v>
      </c>
      <c r="Q7" s="207">
        <v>0.85</v>
      </c>
      <c r="R7" s="287"/>
      <c r="S7" s="808">
        <f t="shared" si="0"/>
        <v>0</v>
      </c>
    </row>
    <row r="8" spans="1:19">
      <c r="A8" s="106">
        <v>39610</v>
      </c>
      <c r="B8" s="294">
        <v>41468396106</v>
      </c>
      <c r="C8" s="224" t="s">
        <v>22</v>
      </c>
      <c r="D8" s="227">
        <v>45</v>
      </c>
      <c r="E8" s="227">
        <v>6</v>
      </c>
      <c r="F8" s="295">
        <v>2.99</v>
      </c>
      <c r="G8" s="207">
        <v>0.85</v>
      </c>
      <c r="H8" s="287"/>
      <c r="I8" s="207">
        <f t="shared" si="1"/>
        <v>0</v>
      </c>
      <c r="J8" s="296"/>
      <c r="K8" s="227">
        <v>31864</v>
      </c>
      <c r="L8" s="297">
        <v>41468318641</v>
      </c>
      <c r="M8" s="224" t="s">
        <v>12</v>
      </c>
      <c r="N8" s="227">
        <v>63</v>
      </c>
      <c r="O8" s="227">
        <v>6</v>
      </c>
      <c r="P8" s="295">
        <v>2.99</v>
      </c>
      <c r="Q8" s="207">
        <v>0.85</v>
      </c>
      <c r="R8" s="287"/>
      <c r="S8" s="808">
        <f t="shared" si="0"/>
        <v>0</v>
      </c>
    </row>
    <row r="9" spans="1:19">
      <c r="A9" s="106">
        <v>39611</v>
      </c>
      <c r="B9" s="294">
        <v>41468396113</v>
      </c>
      <c r="C9" s="224" t="s">
        <v>22</v>
      </c>
      <c r="D9" s="227">
        <v>54</v>
      </c>
      <c r="E9" s="227">
        <v>6</v>
      </c>
      <c r="F9" s="295">
        <v>2.99</v>
      </c>
      <c r="G9" s="207">
        <v>0.85</v>
      </c>
      <c r="H9" s="287"/>
      <c r="I9" s="207">
        <f t="shared" si="1"/>
        <v>0</v>
      </c>
      <c r="J9" s="296"/>
      <c r="K9" s="227">
        <v>31252</v>
      </c>
      <c r="L9" s="297">
        <v>41468312526</v>
      </c>
      <c r="M9" s="224" t="s">
        <v>13</v>
      </c>
      <c r="N9" s="227">
        <v>36</v>
      </c>
      <c r="O9" s="227">
        <v>6</v>
      </c>
      <c r="P9" s="295">
        <v>2.99</v>
      </c>
      <c r="Q9" s="207">
        <v>0.85</v>
      </c>
      <c r="R9" s="287"/>
      <c r="S9" s="808">
        <f t="shared" si="0"/>
        <v>0</v>
      </c>
    </row>
    <row r="10" spans="1:19">
      <c r="A10" s="106">
        <v>39612</v>
      </c>
      <c r="B10" s="294">
        <v>41468396120</v>
      </c>
      <c r="C10" s="224" t="s">
        <v>22</v>
      </c>
      <c r="D10" s="227">
        <v>63</v>
      </c>
      <c r="E10" s="227">
        <v>6</v>
      </c>
      <c r="F10" s="295">
        <v>2.99</v>
      </c>
      <c r="G10" s="207">
        <v>0.85</v>
      </c>
      <c r="H10" s="287"/>
      <c r="I10" s="207">
        <f t="shared" si="1"/>
        <v>0</v>
      </c>
      <c r="J10" s="296"/>
      <c r="K10" s="227">
        <v>31468</v>
      </c>
      <c r="L10" s="297">
        <v>41468314681</v>
      </c>
      <c r="M10" s="224" t="s">
        <v>13</v>
      </c>
      <c r="N10" s="227">
        <v>45</v>
      </c>
      <c r="O10" s="227">
        <v>6</v>
      </c>
      <c r="P10" s="295">
        <v>2.99</v>
      </c>
      <c r="Q10" s="207">
        <v>0.85</v>
      </c>
      <c r="R10" s="287"/>
      <c r="S10" s="808">
        <f t="shared" si="0"/>
        <v>0</v>
      </c>
    </row>
    <row r="11" spans="1:19">
      <c r="A11" s="106">
        <v>31897</v>
      </c>
      <c r="B11" s="294">
        <v>41468318979</v>
      </c>
      <c r="C11" s="220" t="s">
        <v>8</v>
      </c>
      <c r="D11" s="227">
        <v>36</v>
      </c>
      <c r="E11" s="227">
        <v>6</v>
      </c>
      <c r="F11" s="295">
        <v>2.99</v>
      </c>
      <c r="G11" s="207">
        <v>0.85</v>
      </c>
      <c r="H11" s="287"/>
      <c r="I11" s="207">
        <f t="shared" si="1"/>
        <v>0</v>
      </c>
      <c r="J11" s="296"/>
      <c r="K11" s="227">
        <v>31568</v>
      </c>
      <c r="L11" s="297">
        <v>41468315688</v>
      </c>
      <c r="M11" s="224" t="s">
        <v>13</v>
      </c>
      <c r="N11" s="227">
        <v>54</v>
      </c>
      <c r="O11" s="227">
        <v>6</v>
      </c>
      <c r="P11" s="295">
        <v>2.99</v>
      </c>
      <c r="Q11" s="207">
        <v>0.85</v>
      </c>
      <c r="R11" s="287"/>
      <c r="S11" s="808">
        <f t="shared" si="0"/>
        <v>0</v>
      </c>
    </row>
    <row r="12" spans="1:19">
      <c r="A12" s="106">
        <v>31455</v>
      </c>
      <c r="B12" s="294">
        <v>41468314551</v>
      </c>
      <c r="C12" s="220" t="s">
        <v>8</v>
      </c>
      <c r="D12" s="227">
        <v>45</v>
      </c>
      <c r="E12" s="227">
        <v>6</v>
      </c>
      <c r="F12" s="295">
        <v>2.99</v>
      </c>
      <c r="G12" s="207">
        <v>0.85</v>
      </c>
      <c r="H12" s="287"/>
      <c r="I12" s="207">
        <f t="shared" si="1"/>
        <v>0</v>
      </c>
      <c r="J12" s="296"/>
      <c r="K12" s="227">
        <v>31902</v>
      </c>
      <c r="L12" s="297">
        <v>41468319020</v>
      </c>
      <c r="M12" s="224" t="s">
        <v>13</v>
      </c>
      <c r="N12" s="227">
        <v>63</v>
      </c>
      <c r="O12" s="227">
        <v>6</v>
      </c>
      <c r="P12" s="295">
        <v>2.99</v>
      </c>
      <c r="Q12" s="207">
        <v>0.85</v>
      </c>
      <c r="R12" s="287"/>
      <c r="S12" s="808">
        <f t="shared" si="0"/>
        <v>0</v>
      </c>
    </row>
    <row r="13" spans="1:19">
      <c r="A13" s="106">
        <v>31855</v>
      </c>
      <c r="B13" s="294">
        <v>41468318559</v>
      </c>
      <c r="C13" s="220" t="s">
        <v>8</v>
      </c>
      <c r="D13" s="227">
        <v>54</v>
      </c>
      <c r="E13" s="227">
        <v>6</v>
      </c>
      <c r="F13" s="295">
        <v>2.99</v>
      </c>
      <c r="G13" s="207">
        <v>0.85</v>
      </c>
      <c r="H13" s="287"/>
      <c r="I13" s="207">
        <f t="shared" si="1"/>
        <v>0</v>
      </c>
      <c r="J13" s="296"/>
      <c r="K13" s="227">
        <v>31266</v>
      </c>
      <c r="L13" s="297">
        <v>41468312663</v>
      </c>
      <c r="M13" s="224" t="s">
        <v>14</v>
      </c>
      <c r="N13" s="227">
        <v>36</v>
      </c>
      <c r="O13" s="227">
        <v>6</v>
      </c>
      <c r="P13" s="295">
        <v>2.99</v>
      </c>
      <c r="Q13" s="207">
        <v>0.85</v>
      </c>
      <c r="R13" s="287"/>
      <c r="S13" s="808">
        <f t="shared" si="0"/>
        <v>0</v>
      </c>
    </row>
    <row r="14" spans="1:19">
      <c r="A14" s="106">
        <v>31898</v>
      </c>
      <c r="B14" s="294">
        <v>41468318986</v>
      </c>
      <c r="C14" s="220" t="s">
        <v>8</v>
      </c>
      <c r="D14" s="227">
        <v>63</v>
      </c>
      <c r="E14" s="227">
        <v>6</v>
      </c>
      <c r="F14" s="295">
        <v>2.99</v>
      </c>
      <c r="G14" s="207">
        <v>0.85</v>
      </c>
      <c r="H14" s="287"/>
      <c r="I14" s="207">
        <f t="shared" si="1"/>
        <v>0</v>
      </c>
      <c r="J14" s="296"/>
      <c r="K14" s="227">
        <v>31486</v>
      </c>
      <c r="L14" s="297">
        <v>41468314865</v>
      </c>
      <c r="M14" s="224" t="s">
        <v>14</v>
      </c>
      <c r="N14" s="227">
        <v>45</v>
      </c>
      <c r="O14" s="227">
        <v>6</v>
      </c>
      <c r="P14" s="295">
        <v>2.99</v>
      </c>
      <c r="Q14" s="207">
        <v>0.85</v>
      </c>
      <c r="R14" s="287"/>
      <c r="S14" s="808">
        <f t="shared" si="0"/>
        <v>0</v>
      </c>
    </row>
    <row r="15" spans="1:19">
      <c r="A15" s="106">
        <v>31899</v>
      </c>
      <c r="B15" s="294">
        <v>41468318993</v>
      </c>
      <c r="C15" s="220" t="s">
        <v>9</v>
      </c>
      <c r="D15" s="227">
        <v>36</v>
      </c>
      <c r="E15" s="227">
        <v>6</v>
      </c>
      <c r="F15" s="295">
        <v>2.99</v>
      </c>
      <c r="G15" s="207">
        <v>0.85</v>
      </c>
      <c r="H15" s="287"/>
      <c r="I15" s="207">
        <f t="shared" si="1"/>
        <v>0</v>
      </c>
      <c r="J15" s="296"/>
      <c r="K15" s="227">
        <v>31829</v>
      </c>
      <c r="L15" s="297">
        <v>41468318290</v>
      </c>
      <c r="M15" s="224" t="s">
        <v>14</v>
      </c>
      <c r="N15" s="227">
        <v>54</v>
      </c>
      <c r="O15" s="227">
        <v>6</v>
      </c>
      <c r="P15" s="295">
        <v>2.99</v>
      </c>
      <c r="Q15" s="207">
        <v>0.85</v>
      </c>
      <c r="R15" s="287"/>
      <c r="S15" s="808">
        <f t="shared" si="0"/>
        <v>0</v>
      </c>
    </row>
    <row r="16" spans="1:19">
      <c r="A16" s="106">
        <v>31462</v>
      </c>
      <c r="B16" s="294">
        <v>41468314629</v>
      </c>
      <c r="C16" s="220" t="s">
        <v>9</v>
      </c>
      <c r="D16" s="227">
        <v>45</v>
      </c>
      <c r="E16" s="227">
        <v>6</v>
      </c>
      <c r="F16" s="295">
        <v>2.99</v>
      </c>
      <c r="G16" s="207">
        <v>0.85</v>
      </c>
      <c r="H16" s="287"/>
      <c r="I16" s="207">
        <f t="shared" si="1"/>
        <v>0</v>
      </c>
      <c r="J16" s="296"/>
      <c r="K16" s="227">
        <v>31903</v>
      </c>
      <c r="L16" s="297">
        <v>41468319037</v>
      </c>
      <c r="M16" s="224" t="s">
        <v>14</v>
      </c>
      <c r="N16" s="227">
        <v>63</v>
      </c>
      <c r="O16" s="227">
        <v>6</v>
      </c>
      <c r="P16" s="295">
        <v>2.99</v>
      </c>
      <c r="Q16" s="207">
        <v>0.85</v>
      </c>
      <c r="R16" s="287"/>
      <c r="S16" s="808">
        <f t="shared" si="0"/>
        <v>0</v>
      </c>
    </row>
    <row r="17" spans="1:19">
      <c r="A17" s="106">
        <v>31511</v>
      </c>
      <c r="B17" s="294">
        <v>41468315114</v>
      </c>
      <c r="C17" s="220" t="s">
        <v>9</v>
      </c>
      <c r="D17" s="227">
        <v>54</v>
      </c>
      <c r="E17" s="227">
        <v>6</v>
      </c>
      <c r="F17" s="295">
        <v>2.99</v>
      </c>
      <c r="G17" s="207">
        <v>0.85</v>
      </c>
      <c r="H17" s="287"/>
      <c r="I17" s="207">
        <f t="shared" si="1"/>
        <v>0</v>
      </c>
      <c r="J17" s="296"/>
      <c r="K17" s="227">
        <v>31256</v>
      </c>
      <c r="L17" s="297">
        <v>41468312564</v>
      </c>
      <c r="M17" s="224" t="s">
        <v>15</v>
      </c>
      <c r="N17" s="227">
        <v>36</v>
      </c>
      <c r="O17" s="227">
        <v>6</v>
      </c>
      <c r="P17" s="295">
        <v>2.99</v>
      </c>
      <c r="Q17" s="207">
        <v>0.85</v>
      </c>
      <c r="R17" s="287"/>
      <c r="S17" s="808">
        <f t="shared" si="0"/>
        <v>0</v>
      </c>
    </row>
    <row r="18" spans="1:19">
      <c r="A18" s="106">
        <v>31900</v>
      </c>
      <c r="B18" s="294">
        <v>41468319006</v>
      </c>
      <c r="C18" s="220" t="s">
        <v>9</v>
      </c>
      <c r="D18" s="227">
        <v>63</v>
      </c>
      <c r="E18" s="227">
        <v>6</v>
      </c>
      <c r="F18" s="295">
        <v>2.99</v>
      </c>
      <c r="G18" s="207">
        <v>0.85</v>
      </c>
      <c r="H18" s="287"/>
      <c r="I18" s="207">
        <f t="shared" si="1"/>
        <v>0</v>
      </c>
      <c r="J18" s="296"/>
      <c r="K18" s="227">
        <v>31460</v>
      </c>
      <c r="L18" s="297">
        <v>41468314605</v>
      </c>
      <c r="M18" s="224" t="s">
        <v>15</v>
      </c>
      <c r="N18" s="227">
        <v>45</v>
      </c>
      <c r="O18" s="227">
        <v>6</v>
      </c>
      <c r="P18" s="295">
        <v>2.99</v>
      </c>
      <c r="Q18" s="207">
        <v>0.85</v>
      </c>
      <c r="R18" s="287"/>
      <c r="S18" s="808">
        <f t="shared" si="0"/>
        <v>0</v>
      </c>
    </row>
    <row r="19" spans="1:19">
      <c r="A19" s="106">
        <v>31265</v>
      </c>
      <c r="B19" s="294">
        <v>41468312656</v>
      </c>
      <c r="C19" s="220" t="s">
        <v>10</v>
      </c>
      <c r="D19" s="227">
        <v>36</v>
      </c>
      <c r="E19" s="227">
        <v>6</v>
      </c>
      <c r="F19" s="295">
        <v>2.99</v>
      </c>
      <c r="G19" s="207">
        <v>0.85</v>
      </c>
      <c r="H19" s="287"/>
      <c r="I19" s="207">
        <f t="shared" si="1"/>
        <v>0</v>
      </c>
      <c r="J19" s="296"/>
      <c r="K19" s="227">
        <v>31540</v>
      </c>
      <c r="L19" s="297">
        <v>41468315404</v>
      </c>
      <c r="M19" s="224" t="s">
        <v>15</v>
      </c>
      <c r="N19" s="227">
        <v>54</v>
      </c>
      <c r="O19" s="227">
        <v>6</v>
      </c>
      <c r="P19" s="295">
        <v>2.99</v>
      </c>
      <c r="Q19" s="207">
        <v>0.85</v>
      </c>
      <c r="R19" s="287"/>
      <c r="S19" s="808">
        <f t="shared" si="0"/>
        <v>0</v>
      </c>
    </row>
    <row r="20" spans="1:19">
      <c r="A20" s="106">
        <v>31465</v>
      </c>
      <c r="B20" s="294">
        <v>41468314650</v>
      </c>
      <c r="C20" s="220" t="s">
        <v>10</v>
      </c>
      <c r="D20" s="227">
        <v>45</v>
      </c>
      <c r="E20" s="227">
        <v>6</v>
      </c>
      <c r="F20" s="295">
        <v>2.99</v>
      </c>
      <c r="G20" s="207">
        <v>0.85</v>
      </c>
      <c r="H20" s="287"/>
      <c r="I20" s="207">
        <f t="shared" si="1"/>
        <v>0</v>
      </c>
      <c r="J20" s="296"/>
      <c r="K20" s="227">
        <v>31693</v>
      </c>
      <c r="L20" s="297">
        <v>41468316937</v>
      </c>
      <c r="M20" s="224" t="s">
        <v>15</v>
      </c>
      <c r="N20" s="227">
        <v>63</v>
      </c>
      <c r="O20" s="227">
        <v>6</v>
      </c>
      <c r="P20" s="295">
        <v>2.99</v>
      </c>
      <c r="Q20" s="207">
        <v>0.85</v>
      </c>
      <c r="R20" s="287"/>
      <c r="S20" s="808">
        <f t="shared" si="0"/>
        <v>0</v>
      </c>
    </row>
    <row r="21" spans="1:19">
      <c r="A21" s="106">
        <v>31565</v>
      </c>
      <c r="B21" s="294">
        <v>41468315657</v>
      </c>
      <c r="C21" s="220" t="s">
        <v>10</v>
      </c>
      <c r="D21" s="227">
        <v>54</v>
      </c>
      <c r="E21" s="227">
        <v>6</v>
      </c>
      <c r="F21" s="295">
        <v>2.99</v>
      </c>
      <c r="G21" s="207">
        <v>0.85</v>
      </c>
      <c r="H21" s="287"/>
      <c r="I21" s="207">
        <f t="shared" si="1"/>
        <v>0</v>
      </c>
      <c r="J21" s="296"/>
      <c r="K21" s="227">
        <v>31253</v>
      </c>
      <c r="L21" s="297">
        <v>41468312533</v>
      </c>
      <c r="M21" s="224" t="s">
        <v>16</v>
      </c>
      <c r="N21" s="227">
        <v>36</v>
      </c>
      <c r="O21" s="227">
        <v>6</v>
      </c>
      <c r="P21" s="295">
        <v>2.99</v>
      </c>
      <c r="Q21" s="207">
        <v>0.85</v>
      </c>
      <c r="R21" s="287"/>
      <c r="S21" s="808">
        <f t="shared" si="0"/>
        <v>0</v>
      </c>
    </row>
    <row r="22" spans="1:19">
      <c r="A22" s="106">
        <v>31976</v>
      </c>
      <c r="B22" s="294">
        <v>41468319761</v>
      </c>
      <c r="C22" s="220" t="s">
        <v>10</v>
      </c>
      <c r="D22" s="227">
        <v>63</v>
      </c>
      <c r="E22" s="227">
        <v>6</v>
      </c>
      <c r="F22" s="295">
        <v>2.99</v>
      </c>
      <c r="G22" s="207">
        <v>0.85</v>
      </c>
      <c r="H22" s="287"/>
      <c r="I22" s="207">
        <f t="shared" si="1"/>
        <v>0</v>
      </c>
      <c r="J22" s="296"/>
      <c r="K22" s="227">
        <v>31453</v>
      </c>
      <c r="L22" s="297">
        <v>41468314537</v>
      </c>
      <c r="M22" s="224" t="s">
        <v>16</v>
      </c>
      <c r="N22" s="227">
        <v>45</v>
      </c>
      <c r="O22" s="227">
        <v>6</v>
      </c>
      <c r="P22" s="295">
        <v>2.99</v>
      </c>
      <c r="Q22" s="207">
        <v>0.85</v>
      </c>
      <c r="R22" s="287"/>
      <c r="S22" s="808">
        <f t="shared" si="0"/>
        <v>0</v>
      </c>
    </row>
    <row r="23" spans="1:19">
      <c r="A23" s="106">
        <v>31361</v>
      </c>
      <c r="B23" s="294">
        <v>41468313615</v>
      </c>
      <c r="C23" s="224" t="s">
        <v>125</v>
      </c>
      <c r="D23" s="227">
        <v>36</v>
      </c>
      <c r="E23" s="227">
        <v>6</v>
      </c>
      <c r="F23" s="295">
        <v>2.99</v>
      </c>
      <c r="G23" s="207">
        <v>0.85</v>
      </c>
      <c r="H23" s="287"/>
      <c r="I23" s="207">
        <f t="shared" si="1"/>
        <v>0</v>
      </c>
      <c r="J23" s="296"/>
      <c r="K23" s="227">
        <v>31543</v>
      </c>
      <c r="L23" s="297">
        <v>41468315435</v>
      </c>
      <c r="M23" s="224" t="s">
        <v>16</v>
      </c>
      <c r="N23" s="227">
        <v>54</v>
      </c>
      <c r="O23" s="227">
        <v>6</v>
      </c>
      <c r="P23" s="295">
        <v>2.99</v>
      </c>
      <c r="Q23" s="207">
        <v>0.85</v>
      </c>
      <c r="R23" s="287"/>
      <c r="S23" s="808">
        <f t="shared" si="0"/>
        <v>0</v>
      </c>
    </row>
    <row r="24" spans="1:19">
      <c r="A24" s="106">
        <v>31461</v>
      </c>
      <c r="B24" s="294">
        <v>41468314612</v>
      </c>
      <c r="C24" s="224" t="s">
        <v>125</v>
      </c>
      <c r="D24" s="227">
        <v>45</v>
      </c>
      <c r="E24" s="227">
        <v>6</v>
      </c>
      <c r="F24" s="295">
        <v>2.99</v>
      </c>
      <c r="G24" s="207">
        <v>0.85</v>
      </c>
      <c r="H24" s="287"/>
      <c r="I24" s="207">
        <f t="shared" si="1"/>
        <v>0</v>
      </c>
      <c r="J24" s="296"/>
      <c r="K24" s="227">
        <v>31663</v>
      </c>
      <c r="L24" s="297">
        <v>41468316630</v>
      </c>
      <c r="M24" s="224" t="s">
        <v>16</v>
      </c>
      <c r="N24" s="227">
        <v>63</v>
      </c>
      <c r="O24" s="227">
        <v>6</v>
      </c>
      <c r="P24" s="295">
        <v>2.99</v>
      </c>
      <c r="Q24" s="207">
        <v>0.85</v>
      </c>
      <c r="R24" s="287"/>
      <c r="S24" s="808">
        <f t="shared" si="0"/>
        <v>0</v>
      </c>
    </row>
    <row r="25" spans="1:19">
      <c r="A25" s="106">
        <v>31536</v>
      </c>
      <c r="B25" s="294">
        <v>41468315367</v>
      </c>
      <c r="C25" s="224" t="s">
        <v>125</v>
      </c>
      <c r="D25" s="227">
        <v>54</v>
      </c>
      <c r="E25" s="227">
        <v>6</v>
      </c>
      <c r="F25" s="295">
        <v>2.99</v>
      </c>
      <c r="G25" s="207">
        <v>0.85</v>
      </c>
      <c r="H25" s="287"/>
      <c r="I25" s="207">
        <f t="shared" si="1"/>
        <v>0</v>
      </c>
      <c r="J25" s="296"/>
      <c r="K25" s="227">
        <v>31904</v>
      </c>
      <c r="L25" s="297">
        <v>41468319044</v>
      </c>
      <c r="M25" s="224" t="s">
        <v>17</v>
      </c>
      <c r="N25" s="227">
        <v>36</v>
      </c>
      <c r="O25" s="227">
        <v>6</v>
      </c>
      <c r="P25" s="295">
        <v>2.99</v>
      </c>
      <c r="Q25" s="207">
        <v>0.85</v>
      </c>
      <c r="R25" s="287"/>
      <c r="S25" s="808">
        <f t="shared" si="0"/>
        <v>0</v>
      </c>
    </row>
    <row r="26" spans="1:19">
      <c r="A26" s="106">
        <v>31675</v>
      </c>
      <c r="B26" s="294">
        <v>41468316753</v>
      </c>
      <c r="C26" s="224" t="s">
        <v>125</v>
      </c>
      <c r="D26" s="227">
        <v>63</v>
      </c>
      <c r="E26" s="227">
        <v>6</v>
      </c>
      <c r="F26" s="295">
        <v>2.99</v>
      </c>
      <c r="G26" s="207">
        <v>0.85</v>
      </c>
      <c r="H26" s="287"/>
      <c r="I26" s="207">
        <f t="shared" si="1"/>
        <v>0</v>
      </c>
      <c r="J26" s="296"/>
      <c r="K26" s="227">
        <v>31514</v>
      </c>
      <c r="L26" s="297">
        <v>41468315145</v>
      </c>
      <c r="M26" s="224" t="s">
        <v>17</v>
      </c>
      <c r="N26" s="227">
        <v>45</v>
      </c>
      <c r="O26" s="227">
        <v>6</v>
      </c>
      <c r="P26" s="295">
        <v>2.99</v>
      </c>
      <c r="Q26" s="207">
        <v>0.85</v>
      </c>
      <c r="R26" s="287"/>
      <c r="S26" s="808">
        <f t="shared" si="0"/>
        <v>0</v>
      </c>
    </row>
    <row r="27" spans="1:19">
      <c r="A27" s="106">
        <v>31438</v>
      </c>
      <c r="B27" s="294">
        <v>41468314384</v>
      </c>
      <c r="C27" s="220" t="s">
        <v>11</v>
      </c>
      <c r="D27" s="227">
        <v>36</v>
      </c>
      <c r="E27" s="227">
        <v>6</v>
      </c>
      <c r="F27" s="295">
        <v>2.99</v>
      </c>
      <c r="G27" s="207">
        <v>0.85</v>
      </c>
      <c r="H27" s="287"/>
      <c r="I27" s="207">
        <f t="shared" si="1"/>
        <v>0</v>
      </c>
      <c r="J27" s="296"/>
      <c r="K27" s="227">
        <v>31539</v>
      </c>
      <c r="L27" s="297">
        <v>41468315398</v>
      </c>
      <c r="M27" s="224" t="s">
        <v>17</v>
      </c>
      <c r="N27" s="227">
        <v>54</v>
      </c>
      <c r="O27" s="227">
        <v>6</v>
      </c>
      <c r="P27" s="295">
        <v>2.99</v>
      </c>
      <c r="Q27" s="207">
        <v>0.85</v>
      </c>
      <c r="R27" s="287"/>
      <c r="S27" s="808">
        <f t="shared" si="0"/>
        <v>0</v>
      </c>
    </row>
    <row r="28" spans="1:19" ht="13.5" customHeight="1">
      <c r="A28" s="106">
        <v>31490</v>
      </c>
      <c r="B28" s="294">
        <v>41468314902</v>
      </c>
      <c r="C28" s="220" t="s">
        <v>11</v>
      </c>
      <c r="D28" s="227">
        <v>45</v>
      </c>
      <c r="E28" s="227">
        <v>6</v>
      </c>
      <c r="F28" s="295">
        <v>2.99</v>
      </c>
      <c r="G28" s="207">
        <v>0.85</v>
      </c>
      <c r="H28" s="287"/>
      <c r="I28" s="207">
        <f t="shared" si="1"/>
        <v>0</v>
      </c>
      <c r="J28" s="296"/>
      <c r="K28" s="227">
        <v>31905</v>
      </c>
      <c r="L28" s="297">
        <v>41468319051</v>
      </c>
      <c r="M28" s="224" t="s">
        <v>17</v>
      </c>
      <c r="N28" s="227">
        <v>63</v>
      </c>
      <c r="O28" s="227">
        <v>6</v>
      </c>
      <c r="P28" s="295">
        <v>2.99</v>
      </c>
      <c r="Q28" s="207">
        <v>0.85</v>
      </c>
      <c r="R28" s="287"/>
      <c r="S28" s="808">
        <f t="shared" si="0"/>
        <v>0</v>
      </c>
    </row>
    <row r="29" spans="1:19" ht="13">
      <c r="A29" s="1575" t="s">
        <v>544</v>
      </c>
      <c r="B29" s="1576"/>
      <c r="C29" s="1576"/>
      <c r="D29" s="1576"/>
      <c r="E29" s="1576"/>
      <c r="F29" s="1576"/>
      <c r="G29" s="1576"/>
      <c r="H29" s="1576"/>
      <c r="I29" s="1576"/>
      <c r="J29" s="1576"/>
      <c r="K29" s="1576"/>
      <c r="L29" s="1576"/>
      <c r="M29" s="1576"/>
      <c r="N29" s="1576"/>
      <c r="O29" s="1576"/>
      <c r="P29" s="1576"/>
      <c r="Q29" s="1576"/>
      <c r="R29" s="1576"/>
      <c r="S29" s="1577"/>
    </row>
    <row r="30" spans="1:19" ht="23.25" customHeight="1">
      <c r="A30" s="229" t="s">
        <v>290</v>
      </c>
      <c r="B30" s="122" t="s">
        <v>307</v>
      </c>
      <c r="C30" s="204" t="s">
        <v>6</v>
      </c>
      <c r="D30" s="122" t="s">
        <v>3</v>
      </c>
      <c r="E30" s="199" t="s">
        <v>291</v>
      </c>
      <c r="F30" s="122" t="s">
        <v>306</v>
      </c>
      <c r="G30" s="122" t="s">
        <v>292</v>
      </c>
      <c r="H30" s="290" t="s">
        <v>340</v>
      </c>
      <c r="I30" s="290" t="s">
        <v>337</v>
      </c>
      <c r="J30" s="298"/>
      <c r="K30" s="122" t="s">
        <v>290</v>
      </c>
      <c r="L30" s="203" t="s">
        <v>307</v>
      </c>
      <c r="M30" s="204" t="s">
        <v>6</v>
      </c>
      <c r="N30" s="122" t="s">
        <v>3</v>
      </c>
      <c r="O30" s="199" t="s">
        <v>291</v>
      </c>
      <c r="P30" s="122" t="s">
        <v>306</v>
      </c>
      <c r="Q30" s="122" t="s">
        <v>292</v>
      </c>
      <c r="R30" s="290" t="s">
        <v>340</v>
      </c>
      <c r="S30" s="292" t="s">
        <v>337</v>
      </c>
    </row>
    <row r="31" spans="1:19">
      <c r="A31" s="275">
        <v>31874</v>
      </c>
      <c r="B31" s="294">
        <v>41468318740</v>
      </c>
      <c r="C31" s="224" t="s">
        <v>271</v>
      </c>
      <c r="D31" s="225">
        <v>36</v>
      </c>
      <c r="E31" s="225">
        <v>6</v>
      </c>
      <c r="F31" s="295">
        <v>2.99</v>
      </c>
      <c r="G31" s="207">
        <v>0.85</v>
      </c>
      <c r="H31" s="287"/>
      <c r="I31" s="207">
        <f t="shared" ref="I31:I40" si="2">H31*G31</f>
        <v>0</v>
      </c>
      <c r="J31" s="296"/>
      <c r="K31" s="225">
        <v>31848</v>
      </c>
      <c r="L31" s="297">
        <v>41468318481</v>
      </c>
      <c r="M31" s="224" t="s">
        <v>46</v>
      </c>
      <c r="N31" s="225">
        <v>54</v>
      </c>
      <c r="O31" s="225">
        <v>6</v>
      </c>
      <c r="P31" s="295">
        <v>2.99</v>
      </c>
      <c r="Q31" s="215">
        <v>0.85</v>
      </c>
      <c r="R31" s="287"/>
      <c r="S31" s="808">
        <f t="shared" ref="S31:S40" si="3">R31*Q31</f>
        <v>0</v>
      </c>
    </row>
    <row r="32" spans="1:19">
      <c r="A32" s="275">
        <v>31482</v>
      </c>
      <c r="B32" s="294">
        <v>41468314827</v>
      </c>
      <c r="C32" s="224" t="s">
        <v>271</v>
      </c>
      <c r="D32" s="225">
        <v>45</v>
      </c>
      <c r="E32" s="225">
        <v>6</v>
      </c>
      <c r="F32" s="295">
        <v>2.99</v>
      </c>
      <c r="G32" s="207">
        <v>0.85</v>
      </c>
      <c r="H32" s="287"/>
      <c r="I32" s="207">
        <f t="shared" si="2"/>
        <v>0</v>
      </c>
      <c r="J32" s="296"/>
      <c r="K32" s="225">
        <v>31895</v>
      </c>
      <c r="L32" s="297">
        <v>41468318955</v>
      </c>
      <c r="M32" s="224" t="s">
        <v>46</v>
      </c>
      <c r="N32" s="225">
        <v>63</v>
      </c>
      <c r="O32" s="225">
        <v>6</v>
      </c>
      <c r="P32" s="295">
        <v>2.99</v>
      </c>
      <c r="Q32" s="215">
        <v>0.85</v>
      </c>
      <c r="R32" s="287"/>
      <c r="S32" s="808">
        <f t="shared" si="3"/>
        <v>0</v>
      </c>
    </row>
    <row r="33" spans="1:19">
      <c r="A33" s="275">
        <v>31846</v>
      </c>
      <c r="B33" s="294">
        <v>41468318467</v>
      </c>
      <c r="C33" s="224" t="s">
        <v>271</v>
      </c>
      <c r="D33" s="225">
        <v>54</v>
      </c>
      <c r="E33" s="225">
        <v>6</v>
      </c>
      <c r="F33" s="295">
        <v>2.99</v>
      </c>
      <c r="G33" s="207">
        <v>0.85</v>
      </c>
      <c r="H33" s="287"/>
      <c r="I33" s="207">
        <f t="shared" si="2"/>
        <v>0</v>
      </c>
      <c r="J33" s="296"/>
      <c r="K33" s="225">
        <v>31885</v>
      </c>
      <c r="L33" s="297">
        <v>41468318856</v>
      </c>
      <c r="M33" s="224" t="s">
        <v>47</v>
      </c>
      <c r="N33" s="225">
        <v>36</v>
      </c>
      <c r="O33" s="225">
        <v>6</v>
      </c>
      <c r="P33" s="295">
        <v>2.99</v>
      </c>
      <c r="Q33" s="215">
        <v>0.85</v>
      </c>
      <c r="R33" s="287"/>
      <c r="S33" s="808">
        <f t="shared" si="3"/>
        <v>0</v>
      </c>
    </row>
    <row r="34" spans="1:19">
      <c r="A34" s="275">
        <v>31893</v>
      </c>
      <c r="B34" s="294">
        <v>41468318931</v>
      </c>
      <c r="C34" s="224" t="s">
        <v>271</v>
      </c>
      <c r="D34" s="225">
        <v>63</v>
      </c>
      <c r="E34" s="225">
        <v>6</v>
      </c>
      <c r="F34" s="295">
        <v>2.99</v>
      </c>
      <c r="G34" s="207">
        <v>0.85</v>
      </c>
      <c r="H34" s="287"/>
      <c r="I34" s="207">
        <f t="shared" si="2"/>
        <v>0</v>
      </c>
      <c r="J34" s="296"/>
      <c r="K34" s="225">
        <v>31479</v>
      </c>
      <c r="L34" s="297">
        <v>41468314797</v>
      </c>
      <c r="M34" s="224" t="s">
        <v>47</v>
      </c>
      <c r="N34" s="225">
        <v>45</v>
      </c>
      <c r="O34" s="225">
        <v>6</v>
      </c>
      <c r="P34" s="295">
        <v>2.99</v>
      </c>
      <c r="Q34" s="215">
        <v>0.85</v>
      </c>
      <c r="R34" s="287"/>
      <c r="S34" s="808">
        <f t="shared" si="3"/>
        <v>0</v>
      </c>
    </row>
    <row r="35" spans="1:19">
      <c r="A35" s="275">
        <v>31883</v>
      </c>
      <c r="B35" s="294">
        <v>41468318832</v>
      </c>
      <c r="C35" s="224" t="s">
        <v>229</v>
      </c>
      <c r="D35" s="225">
        <v>36</v>
      </c>
      <c r="E35" s="225">
        <v>6</v>
      </c>
      <c r="F35" s="295">
        <v>2.99</v>
      </c>
      <c r="G35" s="207">
        <v>0.85</v>
      </c>
      <c r="H35" s="287"/>
      <c r="I35" s="207">
        <f t="shared" si="2"/>
        <v>0</v>
      </c>
      <c r="J35" s="296"/>
      <c r="K35" s="225">
        <v>31849</v>
      </c>
      <c r="L35" s="297">
        <v>41468318498</v>
      </c>
      <c r="M35" s="224" t="s">
        <v>47</v>
      </c>
      <c r="N35" s="225">
        <v>54</v>
      </c>
      <c r="O35" s="225">
        <v>6</v>
      </c>
      <c r="P35" s="295">
        <v>2.99</v>
      </c>
      <c r="Q35" s="215">
        <v>0.85</v>
      </c>
      <c r="R35" s="287"/>
      <c r="S35" s="808">
        <f t="shared" si="3"/>
        <v>0</v>
      </c>
    </row>
    <row r="36" spans="1:19">
      <c r="A36" s="275">
        <v>31480</v>
      </c>
      <c r="B36" s="294">
        <v>41468314803</v>
      </c>
      <c r="C36" s="224" t="s">
        <v>229</v>
      </c>
      <c r="D36" s="225">
        <v>45</v>
      </c>
      <c r="E36" s="225">
        <v>6</v>
      </c>
      <c r="F36" s="295">
        <v>2.99</v>
      </c>
      <c r="G36" s="207">
        <v>0.85</v>
      </c>
      <c r="H36" s="287"/>
      <c r="I36" s="207">
        <f t="shared" si="2"/>
        <v>0</v>
      </c>
      <c r="J36" s="296"/>
      <c r="K36" s="225">
        <v>31867</v>
      </c>
      <c r="L36" s="297">
        <v>41468318672</v>
      </c>
      <c r="M36" s="224" t="s">
        <v>47</v>
      </c>
      <c r="N36" s="225">
        <v>63</v>
      </c>
      <c r="O36" s="225">
        <v>6</v>
      </c>
      <c r="P36" s="295">
        <v>2.99</v>
      </c>
      <c r="Q36" s="215">
        <v>0.85</v>
      </c>
      <c r="R36" s="287"/>
      <c r="S36" s="808">
        <f t="shared" si="3"/>
        <v>0</v>
      </c>
    </row>
    <row r="37" spans="1:19">
      <c r="A37" s="275">
        <v>31847</v>
      </c>
      <c r="B37" s="294">
        <v>41468318474</v>
      </c>
      <c r="C37" s="224" t="s">
        <v>229</v>
      </c>
      <c r="D37" s="225">
        <v>54</v>
      </c>
      <c r="E37" s="225">
        <v>6</v>
      </c>
      <c r="F37" s="295">
        <v>2.99</v>
      </c>
      <c r="G37" s="207">
        <v>0.85</v>
      </c>
      <c r="H37" s="287"/>
      <c r="I37" s="207">
        <f t="shared" si="2"/>
        <v>0</v>
      </c>
      <c r="J37" s="296"/>
      <c r="K37" s="225">
        <v>31886</v>
      </c>
      <c r="L37" s="297">
        <v>41468318863</v>
      </c>
      <c r="M37" s="224" t="s">
        <v>28</v>
      </c>
      <c r="N37" s="225">
        <v>36</v>
      </c>
      <c r="O37" s="225">
        <v>6</v>
      </c>
      <c r="P37" s="295">
        <v>2.99</v>
      </c>
      <c r="Q37" s="215">
        <v>0.85</v>
      </c>
      <c r="R37" s="287"/>
      <c r="S37" s="808">
        <f t="shared" si="3"/>
        <v>0</v>
      </c>
    </row>
    <row r="38" spans="1:19">
      <c r="A38" s="275">
        <v>31894</v>
      </c>
      <c r="B38" s="294">
        <v>41468318948</v>
      </c>
      <c r="C38" s="224" t="s">
        <v>229</v>
      </c>
      <c r="D38" s="225">
        <v>63</v>
      </c>
      <c r="E38" s="225">
        <v>6</v>
      </c>
      <c r="F38" s="295">
        <v>2.99</v>
      </c>
      <c r="G38" s="207">
        <v>0.85</v>
      </c>
      <c r="H38" s="287"/>
      <c r="I38" s="207">
        <f t="shared" si="2"/>
        <v>0</v>
      </c>
      <c r="J38" s="296"/>
      <c r="K38" s="225">
        <v>31481</v>
      </c>
      <c r="L38" s="297">
        <v>41468314810</v>
      </c>
      <c r="M38" s="224" t="s">
        <v>28</v>
      </c>
      <c r="N38" s="225">
        <v>45</v>
      </c>
      <c r="O38" s="225">
        <v>6</v>
      </c>
      <c r="P38" s="295">
        <v>2.99</v>
      </c>
      <c r="Q38" s="215">
        <v>0.85</v>
      </c>
      <c r="R38" s="287"/>
      <c r="S38" s="808">
        <f t="shared" si="3"/>
        <v>0</v>
      </c>
    </row>
    <row r="39" spans="1:19">
      <c r="A39" s="275">
        <v>31884</v>
      </c>
      <c r="B39" s="294">
        <v>41468318849</v>
      </c>
      <c r="C39" s="224" t="s">
        <v>46</v>
      </c>
      <c r="D39" s="225">
        <v>36</v>
      </c>
      <c r="E39" s="225">
        <v>6</v>
      </c>
      <c r="F39" s="295">
        <v>2.99</v>
      </c>
      <c r="G39" s="207">
        <v>0.85</v>
      </c>
      <c r="H39" s="287"/>
      <c r="I39" s="207">
        <f t="shared" si="2"/>
        <v>0</v>
      </c>
      <c r="J39" s="296"/>
      <c r="K39" s="225">
        <v>31850</v>
      </c>
      <c r="L39" s="297">
        <v>41468318504</v>
      </c>
      <c r="M39" s="224" t="s">
        <v>28</v>
      </c>
      <c r="N39" s="225">
        <v>54</v>
      </c>
      <c r="O39" s="225">
        <v>6</v>
      </c>
      <c r="P39" s="295">
        <v>2.99</v>
      </c>
      <c r="Q39" s="215">
        <v>0.85</v>
      </c>
      <c r="R39" s="287"/>
      <c r="S39" s="808">
        <f t="shared" si="3"/>
        <v>0</v>
      </c>
    </row>
    <row r="40" spans="1:19">
      <c r="A40" s="299">
        <v>31483</v>
      </c>
      <c r="B40" s="300">
        <v>41468314834</v>
      </c>
      <c r="C40" s="301" t="s">
        <v>46</v>
      </c>
      <c r="D40" s="247">
        <v>45</v>
      </c>
      <c r="E40" s="247">
        <v>6</v>
      </c>
      <c r="F40" s="302">
        <v>2.99</v>
      </c>
      <c r="G40" s="303">
        <v>0.85</v>
      </c>
      <c r="H40" s="288"/>
      <c r="I40" s="207">
        <f t="shared" si="2"/>
        <v>0</v>
      </c>
      <c r="J40" s="304"/>
      <c r="K40" s="247">
        <v>31896</v>
      </c>
      <c r="L40" s="305">
        <v>41468318962</v>
      </c>
      <c r="M40" s="301" t="s">
        <v>28</v>
      </c>
      <c r="N40" s="247">
        <v>63</v>
      </c>
      <c r="O40" s="247">
        <v>6</v>
      </c>
      <c r="P40" s="302">
        <v>2.99</v>
      </c>
      <c r="Q40" s="306">
        <v>0.85</v>
      </c>
      <c r="R40" s="288"/>
      <c r="S40" s="808">
        <f t="shared" si="3"/>
        <v>0</v>
      </c>
    </row>
    <row r="41" spans="1:19" ht="13">
      <c r="A41" s="1578" t="s">
        <v>548</v>
      </c>
      <c r="B41" s="1579"/>
      <c r="C41" s="1579"/>
      <c r="D41" s="1579"/>
      <c r="E41" s="1579"/>
      <c r="F41" s="1579"/>
      <c r="G41" s="1579"/>
      <c r="H41" s="1579"/>
      <c r="I41" s="1579"/>
      <c r="J41" s="1579"/>
      <c r="K41" s="1579"/>
      <c r="L41" s="1579"/>
      <c r="M41" s="1579"/>
      <c r="N41" s="1579"/>
      <c r="O41" s="1579"/>
      <c r="P41" s="1579"/>
      <c r="Q41" s="1579"/>
      <c r="R41" s="1579"/>
      <c r="S41" s="1580"/>
    </row>
    <row r="42" spans="1:19" ht="20">
      <c r="A42" s="229" t="s">
        <v>290</v>
      </c>
      <c r="B42" s="122" t="s">
        <v>307</v>
      </c>
      <c r="C42" s="204" t="s">
        <v>6</v>
      </c>
      <c r="D42" s="122" t="s">
        <v>3</v>
      </c>
      <c r="E42" s="122" t="s">
        <v>291</v>
      </c>
      <c r="F42" s="122" t="s">
        <v>306</v>
      </c>
      <c r="G42" s="122" t="s">
        <v>292</v>
      </c>
      <c r="H42" s="307" t="s">
        <v>340</v>
      </c>
      <c r="I42" s="307" t="s">
        <v>337</v>
      </c>
      <c r="J42" s="202"/>
      <c r="K42" s="122" t="s">
        <v>290</v>
      </c>
      <c r="L42" s="122" t="s">
        <v>307</v>
      </c>
      <c r="M42" s="204" t="s">
        <v>6</v>
      </c>
      <c r="N42" s="122" t="s">
        <v>3</v>
      </c>
      <c r="O42" s="122" t="s">
        <v>291</v>
      </c>
      <c r="P42" s="122" t="s">
        <v>306</v>
      </c>
      <c r="Q42" s="122" t="s">
        <v>292</v>
      </c>
      <c r="R42" s="307" t="s">
        <v>340</v>
      </c>
      <c r="S42" s="203" t="s">
        <v>337</v>
      </c>
    </row>
    <row r="43" spans="1:19" s="194" customFormat="1" ht="12.75" customHeight="1">
      <c r="A43" s="308">
        <v>31491</v>
      </c>
      <c r="B43" s="47">
        <v>41468314919</v>
      </c>
      <c r="C43" s="309" t="s">
        <v>385</v>
      </c>
      <c r="D43" s="128">
        <v>45</v>
      </c>
      <c r="E43" s="128">
        <v>6</v>
      </c>
      <c r="F43" s="295">
        <v>2.99</v>
      </c>
      <c r="G43" s="310">
        <v>0.85</v>
      </c>
      <c r="H43" s="193"/>
      <c r="I43" s="207">
        <f t="shared" ref="I43:I54" si="4">H43*G43</f>
        <v>0</v>
      </c>
      <c r="J43" s="311"/>
      <c r="K43" s="312">
        <v>31497</v>
      </c>
      <c r="L43" s="47">
        <v>41468314971</v>
      </c>
      <c r="M43" s="309" t="s">
        <v>388</v>
      </c>
      <c r="N43" s="128">
        <v>45</v>
      </c>
      <c r="O43" s="128">
        <v>6</v>
      </c>
      <c r="P43" s="295">
        <v>2.99</v>
      </c>
      <c r="Q43" s="310">
        <v>0.85</v>
      </c>
      <c r="R43" s="193"/>
      <c r="S43" s="808">
        <f t="shared" ref="S43:S54" si="5">R43*Q43</f>
        <v>0</v>
      </c>
    </row>
    <row r="44" spans="1:19" s="194" customFormat="1" ht="12.75" customHeight="1">
      <c r="A44" s="308">
        <v>31492</v>
      </c>
      <c r="B44" s="47">
        <v>41468314926</v>
      </c>
      <c r="C44" s="309" t="s">
        <v>385</v>
      </c>
      <c r="D44" s="128">
        <v>54</v>
      </c>
      <c r="E44" s="128">
        <v>6</v>
      </c>
      <c r="F44" s="295">
        <v>2.99</v>
      </c>
      <c r="G44" s="310">
        <v>0.85</v>
      </c>
      <c r="H44" s="193"/>
      <c r="I44" s="207">
        <f t="shared" si="4"/>
        <v>0</v>
      </c>
      <c r="J44" s="311"/>
      <c r="K44" s="312">
        <v>31498</v>
      </c>
      <c r="L44" s="47">
        <v>41468314988</v>
      </c>
      <c r="M44" s="309" t="s">
        <v>388</v>
      </c>
      <c r="N44" s="128">
        <v>54</v>
      </c>
      <c r="O44" s="128">
        <v>6</v>
      </c>
      <c r="P44" s="295">
        <v>2.99</v>
      </c>
      <c r="Q44" s="310">
        <v>0.85</v>
      </c>
      <c r="R44" s="193"/>
      <c r="S44" s="808">
        <f t="shared" si="5"/>
        <v>0</v>
      </c>
    </row>
    <row r="45" spans="1:19" s="194" customFormat="1" ht="12.75" customHeight="1">
      <c r="A45" s="308">
        <v>31493</v>
      </c>
      <c r="B45" s="47">
        <v>41468314933</v>
      </c>
      <c r="C45" s="309" t="s">
        <v>386</v>
      </c>
      <c r="D45" s="128">
        <v>45</v>
      </c>
      <c r="E45" s="128">
        <v>6</v>
      </c>
      <c r="F45" s="295">
        <v>2.99</v>
      </c>
      <c r="G45" s="310">
        <v>0.85</v>
      </c>
      <c r="H45" s="193"/>
      <c r="I45" s="207">
        <f t="shared" si="4"/>
        <v>0</v>
      </c>
      <c r="J45" s="311"/>
      <c r="K45" s="312">
        <v>31499</v>
      </c>
      <c r="L45" s="47">
        <v>41468314995</v>
      </c>
      <c r="M45" s="309" t="s">
        <v>389</v>
      </c>
      <c r="N45" s="128">
        <v>45</v>
      </c>
      <c r="O45" s="128">
        <v>6</v>
      </c>
      <c r="P45" s="295">
        <v>2.99</v>
      </c>
      <c r="Q45" s="310">
        <v>0.85</v>
      </c>
      <c r="R45" s="193"/>
      <c r="S45" s="808">
        <f t="shared" si="5"/>
        <v>0</v>
      </c>
    </row>
    <row r="46" spans="1:19" s="194" customFormat="1" ht="12.75" customHeight="1">
      <c r="A46" s="308">
        <v>31494</v>
      </c>
      <c r="B46" s="47">
        <v>41468314940</v>
      </c>
      <c r="C46" s="309" t="s">
        <v>386</v>
      </c>
      <c r="D46" s="128">
        <v>54</v>
      </c>
      <c r="E46" s="128">
        <v>6</v>
      </c>
      <c r="F46" s="295">
        <v>2.99</v>
      </c>
      <c r="G46" s="310">
        <v>0.85</v>
      </c>
      <c r="H46" s="193"/>
      <c r="I46" s="207">
        <f t="shared" si="4"/>
        <v>0</v>
      </c>
      <c r="J46" s="311"/>
      <c r="K46" s="312">
        <v>31500</v>
      </c>
      <c r="L46" s="47">
        <v>41468315008</v>
      </c>
      <c r="M46" s="309" t="s">
        <v>389</v>
      </c>
      <c r="N46" s="128">
        <v>54</v>
      </c>
      <c r="O46" s="128">
        <v>6</v>
      </c>
      <c r="P46" s="295">
        <v>2.99</v>
      </c>
      <c r="Q46" s="310">
        <v>0.85</v>
      </c>
      <c r="R46" s="193"/>
      <c r="S46" s="808">
        <f t="shared" si="5"/>
        <v>0</v>
      </c>
    </row>
    <row r="47" spans="1:19" s="194" customFormat="1" ht="12.75" customHeight="1">
      <c r="A47" s="308">
        <v>31495</v>
      </c>
      <c r="B47" s="47">
        <v>41468314957</v>
      </c>
      <c r="C47" s="309" t="s">
        <v>387</v>
      </c>
      <c r="D47" s="128">
        <v>45</v>
      </c>
      <c r="E47" s="128">
        <v>6</v>
      </c>
      <c r="F47" s="295">
        <v>2.99</v>
      </c>
      <c r="G47" s="310">
        <v>0.85</v>
      </c>
      <c r="H47" s="193"/>
      <c r="I47" s="207">
        <f t="shared" si="4"/>
        <v>0</v>
      </c>
      <c r="J47" s="311"/>
      <c r="K47" s="312">
        <v>31501</v>
      </c>
      <c r="L47" s="47">
        <v>41468315015</v>
      </c>
      <c r="M47" s="309" t="s">
        <v>390</v>
      </c>
      <c r="N47" s="128">
        <v>45</v>
      </c>
      <c r="O47" s="128">
        <v>6</v>
      </c>
      <c r="P47" s="295">
        <v>2.99</v>
      </c>
      <c r="Q47" s="310">
        <v>0.85</v>
      </c>
      <c r="R47" s="193"/>
      <c r="S47" s="808">
        <f t="shared" si="5"/>
        <v>0</v>
      </c>
    </row>
    <row r="48" spans="1:19" s="194" customFormat="1" ht="12.75" customHeight="1">
      <c r="A48" s="308">
        <v>31496</v>
      </c>
      <c r="B48" s="47">
        <v>41468314964</v>
      </c>
      <c r="C48" s="309" t="s">
        <v>387</v>
      </c>
      <c r="D48" s="128">
        <v>54</v>
      </c>
      <c r="E48" s="128">
        <v>6</v>
      </c>
      <c r="F48" s="295">
        <v>2.99</v>
      </c>
      <c r="G48" s="310">
        <v>0.85</v>
      </c>
      <c r="H48" s="193"/>
      <c r="I48" s="207">
        <f t="shared" si="4"/>
        <v>0</v>
      </c>
      <c r="J48" s="311"/>
      <c r="K48" s="312">
        <v>31504</v>
      </c>
      <c r="L48" s="47">
        <v>41468315046</v>
      </c>
      <c r="M48" s="309" t="s">
        <v>391</v>
      </c>
      <c r="N48" s="128">
        <v>54</v>
      </c>
      <c r="O48" s="128">
        <v>6</v>
      </c>
      <c r="P48" s="295">
        <v>2.99</v>
      </c>
      <c r="Q48" s="310">
        <v>0.85</v>
      </c>
      <c r="R48" s="193"/>
      <c r="S48" s="808">
        <f t="shared" si="5"/>
        <v>0</v>
      </c>
    </row>
    <row r="49" spans="1:22" s="194" customFormat="1" ht="14.25" customHeight="1">
      <c r="A49" s="308">
        <v>31724</v>
      </c>
      <c r="B49" s="47">
        <v>41468317248</v>
      </c>
      <c r="C49" s="309" t="s">
        <v>392</v>
      </c>
      <c r="D49" s="128">
        <v>45</v>
      </c>
      <c r="E49" s="128">
        <v>6</v>
      </c>
      <c r="F49" s="295">
        <v>2.99</v>
      </c>
      <c r="G49" s="310">
        <v>0.85</v>
      </c>
      <c r="H49" s="193"/>
      <c r="I49" s="207">
        <f t="shared" si="4"/>
        <v>0</v>
      </c>
      <c r="J49" s="311"/>
      <c r="K49" s="312">
        <v>31727</v>
      </c>
      <c r="L49" s="47">
        <v>41468317279</v>
      </c>
      <c r="M49" s="309" t="s">
        <v>395</v>
      </c>
      <c r="N49" s="128">
        <v>45</v>
      </c>
      <c r="O49" s="128">
        <v>6</v>
      </c>
      <c r="P49" s="295">
        <v>2.99</v>
      </c>
      <c r="Q49" s="310">
        <v>0.85</v>
      </c>
      <c r="R49" s="193"/>
      <c r="S49" s="808">
        <f t="shared" si="5"/>
        <v>0</v>
      </c>
    </row>
    <row r="50" spans="1:22" s="194" customFormat="1" ht="14.25" customHeight="1">
      <c r="A50" s="308">
        <v>31852</v>
      </c>
      <c r="B50" s="47">
        <v>41468318528</v>
      </c>
      <c r="C50" s="309" t="s">
        <v>392</v>
      </c>
      <c r="D50" s="128">
        <v>54</v>
      </c>
      <c r="E50" s="128">
        <v>6</v>
      </c>
      <c r="F50" s="295">
        <v>2.99</v>
      </c>
      <c r="G50" s="310">
        <v>0.85</v>
      </c>
      <c r="H50" s="193"/>
      <c r="I50" s="207">
        <f t="shared" si="4"/>
        <v>0</v>
      </c>
      <c r="J50" s="311"/>
      <c r="K50" s="312">
        <v>31871</v>
      </c>
      <c r="L50" s="47">
        <v>41468318719</v>
      </c>
      <c r="M50" s="309" t="s">
        <v>395</v>
      </c>
      <c r="N50" s="128">
        <v>54</v>
      </c>
      <c r="O50" s="128">
        <v>6</v>
      </c>
      <c r="P50" s="295">
        <v>2.99</v>
      </c>
      <c r="Q50" s="310">
        <v>0.85</v>
      </c>
      <c r="R50" s="193"/>
      <c r="S50" s="808">
        <f t="shared" si="5"/>
        <v>0</v>
      </c>
    </row>
    <row r="51" spans="1:22" s="194" customFormat="1" ht="14.25" customHeight="1">
      <c r="A51" s="308">
        <v>31725</v>
      </c>
      <c r="B51" s="47">
        <v>41468317255</v>
      </c>
      <c r="C51" s="309" t="s">
        <v>393</v>
      </c>
      <c r="D51" s="128">
        <v>45</v>
      </c>
      <c r="E51" s="128">
        <v>6</v>
      </c>
      <c r="F51" s="295">
        <v>2.99</v>
      </c>
      <c r="G51" s="310">
        <v>0.85</v>
      </c>
      <c r="H51" s="193"/>
      <c r="I51" s="207">
        <f t="shared" si="4"/>
        <v>0</v>
      </c>
      <c r="J51" s="311"/>
      <c r="K51" s="312">
        <v>31728</v>
      </c>
      <c r="L51" s="47">
        <v>41468317286</v>
      </c>
      <c r="M51" s="309" t="s">
        <v>396</v>
      </c>
      <c r="N51" s="128">
        <v>45</v>
      </c>
      <c r="O51" s="128">
        <v>6</v>
      </c>
      <c r="P51" s="295">
        <v>2.99</v>
      </c>
      <c r="Q51" s="310">
        <v>0.85</v>
      </c>
      <c r="R51" s="193"/>
      <c r="S51" s="808">
        <f t="shared" si="5"/>
        <v>0</v>
      </c>
    </row>
    <row r="52" spans="1:22" s="194" customFormat="1" ht="14.25" customHeight="1">
      <c r="A52" s="308">
        <v>31853</v>
      </c>
      <c r="B52" s="47">
        <v>41468318535</v>
      </c>
      <c r="C52" s="309" t="s">
        <v>393</v>
      </c>
      <c r="D52" s="128">
        <v>54</v>
      </c>
      <c r="E52" s="128">
        <v>6</v>
      </c>
      <c r="F52" s="295">
        <v>2.99</v>
      </c>
      <c r="G52" s="310">
        <v>0.85</v>
      </c>
      <c r="H52" s="193"/>
      <c r="I52" s="207">
        <f t="shared" si="4"/>
        <v>0</v>
      </c>
      <c r="J52" s="311"/>
      <c r="K52" s="312">
        <v>31872</v>
      </c>
      <c r="L52" s="47">
        <v>41468318726</v>
      </c>
      <c r="M52" s="309" t="s">
        <v>396</v>
      </c>
      <c r="N52" s="128">
        <v>54</v>
      </c>
      <c r="O52" s="128">
        <v>6</v>
      </c>
      <c r="P52" s="295">
        <v>2.99</v>
      </c>
      <c r="Q52" s="310">
        <v>0.85</v>
      </c>
      <c r="R52" s="193"/>
      <c r="S52" s="808">
        <f t="shared" si="5"/>
        <v>0</v>
      </c>
    </row>
    <row r="53" spans="1:22" s="194" customFormat="1" ht="14.25" customHeight="1">
      <c r="A53" s="308">
        <v>31726</v>
      </c>
      <c r="B53" s="47">
        <v>41468317262</v>
      </c>
      <c r="C53" s="309" t="s">
        <v>394</v>
      </c>
      <c r="D53" s="128">
        <v>45</v>
      </c>
      <c r="E53" s="128">
        <v>6</v>
      </c>
      <c r="F53" s="295">
        <v>2.99</v>
      </c>
      <c r="G53" s="310">
        <v>0.85</v>
      </c>
      <c r="H53" s="193"/>
      <c r="I53" s="207">
        <f t="shared" si="4"/>
        <v>0</v>
      </c>
      <c r="J53" s="311"/>
      <c r="K53" s="312">
        <v>31729</v>
      </c>
      <c r="L53" s="47">
        <v>41468317293</v>
      </c>
      <c r="M53" s="309" t="s">
        <v>397</v>
      </c>
      <c r="N53" s="128">
        <v>45</v>
      </c>
      <c r="O53" s="128">
        <v>6</v>
      </c>
      <c r="P53" s="295">
        <v>2.99</v>
      </c>
      <c r="Q53" s="310">
        <v>0.85</v>
      </c>
      <c r="R53" s="193"/>
      <c r="S53" s="808">
        <f t="shared" si="5"/>
        <v>0</v>
      </c>
      <c r="T53" s="313"/>
    </row>
    <row r="54" spans="1:22" s="194" customFormat="1" ht="14.25" customHeight="1">
      <c r="A54" s="314">
        <v>31854</v>
      </c>
      <c r="B54" s="68">
        <v>41468318542</v>
      </c>
      <c r="C54" s="315" t="s">
        <v>394</v>
      </c>
      <c r="D54" s="144">
        <v>54</v>
      </c>
      <c r="E54" s="144">
        <v>6</v>
      </c>
      <c r="F54" s="302">
        <v>2.99</v>
      </c>
      <c r="G54" s="316">
        <v>0.85</v>
      </c>
      <c r="H54" s="3"/>
      <c r="I54" s="303">
        <f t="shared" si="4"/>
        <v>0</v>
      </c>
      <c r="J54" s="800"/>
      <c r="K54" s="799">
        <v>31873</v>
      </c>
      <c r="L54" s="68">
        <v>41468318733</v>
      </c>
      <c r="M54" s="315" t="s">
        <v>397</v>
      </c>
      <c r="N54" s="144">
        <v>54</v>
      </c>
      <c r="O54" s="144">
        <v>6</v>
      </c>
      <c r="P54" s="302">
        <v>2.99</v>
      </c>
      <c r="Q54" s="316">
        <v>0.85</v>
      </c>
      <c r="R54" s="3"/>
      <c r="S54" s="809">
        <f t="shared" si="5"/>
        <v>0</v>
      </c>
    </row>
    <row r="55" spans="1:22" s="194" customFormat="1" ht="14.25" customHeight="1">
      <c r="A55" s="1581" t="s">
        <v>549</v>
      </c>
      <c r="B55" s="1582"/>
      <c r="C55" s="1582"/>
      <c r="D55" s="1582"/>
      <c r="E55" s="1582"/>
      <c r="F55" s="1582"/>
      <c r="G55" s="1582"/>
      <c r="H55" s="1582"/>
      <c r="I55" s="1582"/>
      <c r="J55" s="1582"/>
      <c r="K55" s="1582"/>
      <c r="L55" s="1582"/>
      <c r="M55" s="1582"/>
      <c r="N55" s="1582"/>
      <c r="O55" s="1582"/>
      <c r="P55" s="1582"/>
      <c r="Q55" s="1582"/>
      <c r="R55" s="1582"/>
      <c r="S55" s="1583"/>
    </row>
    <row r="56" spans="1:22" s="194" customFormat="1" ht="14.25" customHeight="1">
      <c r="A56" s="229" t="s">
        <v>290</v>
      </c>
      <c r="B56" s="122" t="s">
        <v>307</v>
      </c>
      <c r="C56" s="204" t="s">
        <v>6</v>
      </c>
      <c r="D56" s="122" t="s">
        <v>3</v>
      </c>
      <c r="E56" s="122" t="s">
        <v>291</v>
      </c>
      <c r="F56" s="122" t="s">
        <v>306</v>
      </c>
      <c r="G56" s="122" t="s">
        <v>292</v>
      </c>
      <c r="H56" s="307" t="s">
        <v>340</v>
      </c>
      <c r="I56" s="307" t="s">
        <v>337</v>
      </c>
      <c r="J56" s="202"/>
      <c r="K56" s="122" t="s">
        <v>290</v>
      </c>
      <c r="L56" s="122" t="s">
        <v>307</v>
      </c>
      <c r="M56" s="204" t="s">
        <v>6</v>
      </c>
      <c r="N56" s="122" t="s">
        <v>3</v>
      </c>
      <c r="O56" s="122" t="s">
        <v>291</v>
      </c>
      <c r="P56" s="122" t="s">
        <v>306</v>
      </c>
      <c r="Q56" s="122" t="s">
        <v>292</v>
      </c>
      <c r="R56" s="307" t="s">
        <v>340</v>
      </c>
      <c r="S56" s="203" t="s">
        <v>337</v>
      </c>
    </row>
    <row r="57" spans="1:22" s="194" customFormat="1" ht="14.25" customHeight="1">
      <c r="A57" s="810">
        <v>31208</v>
      </c>
      <c r="B57" s="803">
        <v>41468312083</v>
      </c>
      <c r="C57" s="805" t="s">
        <v>534</v>
      </c>
      <c r="D57" s="227">
        <v>45</v>
      </c>
      <c r="E57" s="227">
        <v>6</v>
      </c>
      <c r="F57" s="295">
        <v>3.99</v>
      </c>
      <c r="G57" s="806">
        <v>1.25</v>
      </c>
      <c r="H57" s="764"/>
      <c r="I57" s="207">
        <f t="shared" ref="I57:I59" si="6">H57*G57</f>
        <v>0</v>
      </c>
      <c r="J57" s="209"/>
      <c r="K57" s="802" t="s">
        <v>518</v>
      </c>
      <c r="L57" s="803">
        <v>41468312069</v>
      </c>
      <c r="M57" s="805" t="s">
        <v>538</v>
      </c>
      <c r="N57" s="227">
        <v>45</v>
      </c>
      <c r="O57" s="227">
        <v>6</v>
      </c>
      <c r="P57" s="295">
        <v>3.99</v>
      </c>
      <c r="Q57" s="806">
        <v>1.25</v>
      </c>
      <c r="R57" s="764"/>
      <c r="S57" s="808">
        <f t="shared" ref="S57:S65" si="7">R57*Q57</f>
        <v>0</v>
      </c>
    </row>
    <row r="58" spans="1:22" s="194" customFormat="1" ht="14.25" customHeight="1">
      <c r="A58" s="811" t="s">
        <v>524</v>
      </c>
      <c r="B58" s="803">
        <v>41468312182</v>
      </c>
      <c r="C58" s="805" t="s">
        <v>534</v>
      </c>
      <c r="D58" s="227">
        <v>54</v>
      </c>
      <c r="E58" s="227">
        <v>6</v>
      </c>
      <c r="F58" s="295">
        <v>3.99</v>
      </c>
      <c r="G58" s="806">
        <v>1.25</v>
      </c>
      <c r="H58" s="764"/>
      <c r="I58" s="207">
        <f>H58*G58</f>
        <v>0</v>
      </c>
      <c r="J58" s="209"/>
      <c r="K58" s="804" t="s">
        <v>528</v>
      </c>
      <c r="L58" s="803">
        <v>41468312168</v>
      </c>
      <c r="M58" s="805" t="s">
        <v>538</v>
      </c>
      <c r="N58" s="227">
        <v>54</v>
      </c>
      <c r="O58" s="227">
        <v>6</v>
      </c>
      <c r="P58" s="295">
        <v>3.99</v>
      </c>
      <c r="Q58" s="806">
        <v>1.25</v>
      </c>
      <c r="R58" s="764"/>
      <c r="S58" s="808">
        <f t="shared" si="7"/>
        <v>0</v>
      </c>
    </row>
    <row r="59" spans="1:22" s="194" customFormat="1" ht="14.25" customHeight="1">
      <c r="A59" s="810" t="s">
        <v>515</v>
      </c>
      <c r="B59" s="803">
        <v>41468312021</v>
      </c>
      <c r="C59" s="805" t="s">
        <v>535</v>
      </c>
      <c r="D59" s="227">
        <v>45</v>
      </c>
      <c r="E59" s="227">
        <v>6</v>
      </c>
      <c r="F59" s="295">
        <v>3.99</v>
      </c>
      <c r="G59" s="806">
        <v>1.25</v>
      </c>
      <c r="H59" s="764"/>
      <c r="I59" s="207">
        <f t="shared" si="6"/>
        <v>0</v>
      </c>
      <c r="J59" s="209"/>
      <c r="K59" s="802" t="s">
        <v>519</v>
      </c>
      <c r="L59" s="803">
        <v>41468312045</v>
      </c>
      <c r="M59" s="805" t="s">
        <v>539</v>
      </c>
      <c r="N59" s="227">
        <v>45</v>
      </c>
      <c r="O59" s="227">
        <v>6</v>
      </c>
      <c r="P59" s="295">
        <v>3.99</v>
      </c>
      <c r="Q59" s="806">
        <v>1.25</v>
      </c>
      <c r="R59" s="764"/>
      <c r="S59" s="808">
        <f t="shared" si="7"/>
        <v>0</v>
      </c>
    </row>
    <row r="60" spans="1:22" s="194" customFormat="1" ht="14.25" customHeight="1">
      <c r="A60" s="811" t="s">
        <v>525</v>
      </c>
      <c r="B60" s="803">
        <v>41468312120</v>
      </c>
      <c r="C60" s="805" t="s">
        <v>535</v>
      </c>
      <c r="D60" s="227">
        <v>54</v>
      </c>
      <c r="E60" s="227">
        <v>6</v>
      </c>
      <c r="F60" s="295">
        <v>3.99</v>
      </c>
      <c r="G60" s="806">
        <v>1.25</v>
      </c>
      <c r="H60" s="764"/>
      <c r="I60" s="207">
        <f t="shared" ref="I60:I66" si="8">H60*G60</f>
        <v>0</v>
      </c>
      <c r="J60" s="209"/>
      <c r="K60" s="804" t="s">
        <v>529</v>
      </c>
      <c r="L60" s="803">
        <v>41468312144</v>
      </c>
      <c r="M60" s="805" t="s">
        <v>539</v>
      </c>
      <c r="N60" s="227">
        <v>54</v>
      </c>
      <c r="O60" s="227">
        <v>6</v>
      </c>
      <c r="P60" s="295">
        <v>3.99</v>
      </c>
      <c r="Q60" s="806">
        <v>1.25</v>
      </c>
      <c r="R60" s="764"/>
      <c r="S60" s="808">
        <f t="shared" si="7"/>
        <v>0</v>
      </c>
      <c r="V60" s="148" t="s">
        <v>405</v>
      </c>
    </row>
    <row r="61" spans="1:22" s="194" customFormat="1" ht="14.25" customHeight="1">
      <c r="A61" s="810" t="s">
        <v>522</v>
      </c>
      <c r="B61" s="803">
        <v>41468312014</v>
      </c>
      <c r="C61" s="805" t="s">
        <v>542</v>
      </c>
      <c r="D61" s="227">
        <v>45</v>
      </c>
      <c r="E61" s="227">
        <v>6</v>
      </c>
      <c r="F61" s="295">
        <v>3.99</v>
      </c>
      <c r="G61" s="806">
        <v>1.25</v>
      </c>
      <c r="H61" s="764"/>
      <c r="I61" s="207">
        <f t="shared" si="8"/>
        <v>0</v>
      </c>
      <c r="J61" s="209"/>
      <c r="K61" s="802" t="s">
        <v>520</v>
      </c>
      <c r="L61" s="803">
        <v>41468312038</v>
      </c>
      <c r="M61" s="805" t="s">
        <v>540</v>
      </c>
      <c r="N61" s="227">
        <v>45</v>
      </c>
      <c r="O61" s="227">
        <v>6</v>
      </c>
      <c r="P61" s="295">
        <v>3.99</v>
      </c>
      <c r="Q61" s="806">
        <v>1.25</v>
      </c>
      <c r="R61" s="764"/>
      <c r="S61" s="808">
        <f t="shared" si="7"/>
        <v>0</v>
      </c>
    </row>
    <row r="62" spans="1:22" s="194" customFormat="1" ht="14.25" customHeight="1">
      <c r="A62" s="811" t="s">
        <v>532</v>
      </c>
      <c r="B62" s="803">
        <v>41468312113</v>
      </c>
      <c r="C62" s="805" t="s">
        <v>542</v>
      </c>
      <c r="D62" s="227">
        <v>54</v>
      </c>
      <c r="E62" s="227">
        <v>6</v>
      </c>
      <c r="F62" s="295">
        <v>3.99</v>
      </c>
      <c r="G62" s="806">
        <v>1.25</v>
      </c>
      <c r="H62" s="764"/>
      <c r="I62" s="207">
        <f t="shared" si="8"/>
        <v>0</v>
      </c>
      <c r="J62" s="209"/>
      <c r="K62" s="804" t="s">
        <v>530</v>
      </c>
      <c r="L62" s="803">
        <v>41468312137</v>
      </c>
      <c r="M62" s="805" t="s">
        <v>540</v>
      </c>
      <c r="N62" s="227">
        <v>54</v>
      </c>
      <c r="O62" s="227">
        <v>6</v>
      </c>
      <c r="P62" s="295">
        <v>3.99</v>
      </c>
      <c r="Q62" s="806">
        <v>1.25</v>
      </c>
      <c r="R62" s="764"/>
      <c r="S62" s="808">
        <f t="shared" si="7"/>
        <v>0</v>
      </c>
    </row>
    <row r="63" spans="1:22" s="194" customFormat="1" ht="14.25" customHeight="1">
      <c r="A63" s="810" t="s">
        <v>516</v>
      </c>
      <c r="B63" s="803">
        <v>41468312007</v>
      </c>
      <c r="C63" s="805" t="s">
        <v>536</v>
      </c>
      <c r="D63" s="227">
        <v>45</v>
      </c>
      <c r="E63" s="227">
        <v>6</v>
      </c>
      <c r="F63" s="295">
        <v>3.99</v>
      </c>
      <c r="G63" s="806">
        <v>1.25</v>
      </c>
      <c r="H63" s="764"/>
      <c r="I63" s="207">
        <f t="shared" si="8"/>
        <v>0</v>
      </c>
      <c r="J63" s="209"/>
      <c r="K63" s="802" t="s">
        <v>521</v>
      </c>
      <c r="L63" s="803">
        <v>41468312090</v>
      </c>
      <c r="M63" s="805" t="s">
        <v>541</v>
      </c>
      <c r="N63" s="227">
        <v>45</v>
      </c>
      <c r="O63" s="227">
        <v>6</v>
      </c>
      <c r="P63" s="295">
        <v>3.99</v>
      </c>
      <c r="Q63" s="806">
        <v>1.25</v>
      </c>
      <c r="R63" s="764"/>
      <c r="S63" s="808">
        <f t="shared" si="7"/>
        <v>0</v>
      </c>
    </row>
    <row r="64" spans="1:22" s="194" customFormat="1" ht="14.25" customHeight="1">
      <c r="A64" s="811" t="s">
        <v>526</v>
      </c>
      <c r="B64" s="803">
        <v>41468312106</v>
      </c>
      <c r="C64" s="805" t="s">
        <v>536</v>
      </c>
      <c r="D64" s="227">
        <v>54</v>
      </c>
      <c r="E64" s="227">
        <v>6</v>
      </c>
      <c r="F64" s="295">
        <v>3.99</v>
      </c>
      <c r="G64" s="806">
        <v>1.25</v>
      </c>
      <c r="H64" s="764"/>
      <c r="I64" s="207">
        <f t="shared" si="8"/>
        <v>0</v>
      </c>
      <c r="J64" s="209"/>
      <c r="K64" s="804" t="s">
        <v>531</v>
      </c>
      <c r="L64" s="803">
        <v>41468312199</v>
      </c>
      <c r="M64" s="805" t="s">
        <v>541</v>
      </c>
      <c r="N64" s="227">
        <v>54</v>
      </c>
      <c r="O64" s="227">
        <v>6</v>
      </c>
      <c r="P64" s="295">
        <v>3.99</v>
      </c>
      <c r="Q64" s="806">
        <v>1.25</v>
      </c>
      <c r="R64" s="764"/>
      <c r="S64" s="808">
        <f t="shared" si="7"/>
        <v>0</v>
      </c>
    </row>
    <row r="65" spans="1:23" s="194" customFormat="1" ht="14.25" customHeight="1">
      <c r="A65" s="810" t="s">
        <v>517</v>
      </c>
      <c r="B65" s="803">
        <v>41468312052</v>
      </c>
      <c r="C65" s="805" t="s">
        <v>537</v>
      </c>
      <c r="D65" s="227">
        <v>45</v>
      </c>
      <c r="E65" s="227">
        <v>6</v>
      </c>
      <c r="F65" s="295">
        <v>3.99</v>
      </c>
      <c r="G65" s="806">
        <v>1.25</v>
      </c>
      <c r="H65" s="764"/>
      <c r="I65" s="207">
        <f t="shared" si="8"/>
        <v>0</v>
      </c>
      <c r="J65" s="209"/>
      <c r="K65" s="802" t="s">
        <v>523</v>
      </c>
      <c r="L65" s="803">
        <v>41468312076</v>
      </c>
      <c r="M65" s="805" t="s">
        <v>543</v>
      </c>
      <c r="N65" s="397">
        <v>45</v>
      </c>
      <c r="O65" s="397">
        <v>6</v>
      </c>
      <c r="P65" s="295">
        <v>3.99</v>
      </c>
      <c r="Q65" s="806">
        <v>1.25</v>
      </c>
      <c r="R65" s="801"/>
      <c r="S65" s="809">
        <f t="shared" si="7"/>
        <v>0</v>
      </c>
    </row>
    <row r="66" spans="1:23" s="194" customFormat="1" ht="14.25" customHeight="1" thickBot="1">
      <c r="A66" s="890" t="s">
        <v>527</v>
      </c>
      <c r="B66" s="891">
        <v>41468312151</v>
      </c>
      <c r="C66" s="892" t="s">
        <v>537</v>
      </c>
      <c r="D66" s="397">
        <v>54</v>
      </c>
      <c r="E66" s="397">
        <v>6</v>
      </c>
      <c r="F66" s="302">
        <v>3.99</v>
      </c>
      <c r="G66" s="893">
        <v>1.25</v>
      </c>
      <c r="H66" s="801"/>
      <c r="I66" s="303">
        <f t="shared" si="8"/>
        <v>0</v>
      </c>
      <c r="J66" s="894"/>
      <c r="K66" s="895" t="s">
        <v>533</v>
      </c>
      <c r="L66" s="891">
        <v>414768312175</v>
      </c>
      <c r="M66" s="892" t="s">
        <v>543</v>
      </c>
      <c r="N66" s="397">
        <v>54</v>
      </c>
      <c r="O66" s="397">
        <v>6</v>
      </c>
      <c r="P66" s="302">
        <v>3.99</v>
      </c>
      <c r="Q66" s="893">
        <v>1.25</v>
      </c>
      <c r="R66" s="801"/>
      <c r="S66" s="809">
        <f t="shared" ref="S66" si="9">R66*Q66</f>
        <v>0</v>
      </c>
    </row>
    <row r="67" spans="1:23" s="194" customFormat="1" ht="14.25" customHeight="1" thickBot="1">
      <c r="A67" s="935"/>
      <c r="B67" s="938"/>
      <c r="C67" s="939"/>
      <c r="D67" s="940"/>
      <c r="E67" s="940"/>
      <c r="F67" s="941"/>
      <c r="G67" s="936"/>
      <c r="H67" s="942"/>
      <c r="I67" s="936"/>
      <c r="J67" s="939"/>
      <c r="K67" s="937"/>
      <c r="L67" s="938"/>
      <c r="M67" s="944"/>
      <c r="N67" s="1587" t="s">
        <v>460</v>
      </c>
      <c r="O67" s="1588"/>
      <c r="P67" s="1588"/>
      <c r="Q67" s="1589"/>
      <c r="R67" s="945">
        <f>SUM(R66,R57:R65,R43:R54,R31:R40,R3:R28,H3:H28,H31:H40,H43:H54,H57:H66)</f>
        <v>0</v>
      </c>
      <c r="S67" s="943">
        <f>SUM(S57:S66,S43:S54,S31:S40,S3:S28,I3:I28,I31:I40,I43:I54,I57:I66)</f>
        <v>0</v>
      </c>
    </row>
    <row r="68" spans="1:23" ht="14" thickBot="1">
      <c r="A68" s="907"/>
      <c r="B68" s="908" t="s">
        <v>568</v>
      </c>
      <c r="C68" s="1586" t="s">
        <v>567</v>
      </c>
      <c r="D68" s="1586"/>
      <c r="E68" s="1586"/>
      <c r="F68" s="1586"/>
      <c r="G68" s="1586"/>
      <c r="H68" s="1586" t="s">
        <v>566</v>
      </c>
      <c r="I68" s="1586"/>
      <c r="J68" s="1586"/>
      <c r="K68" s="1586"/>
      <c r="L68" s="1586"/>
      <c r="M68" s="1584" t="s">
        <v>565</v>
      </c>
      <c r="N68" s="1584"/>
      <c r="O68" s="1584"/>
      <c r="P68" s="1584"/>
      <c r="Q68" s="1584"/>
      <c r="R68" s="1584"/>
      <c r="S68" s="1585"/>
    </row>
    <row r="69" spans="1:23">
      <c r="A69" s="317"/>
      <c r="B69" s="318"/>
      <c r="C69" s="751"/>
      <c r="D69" s="766"/>
      <c r="E69" s="13"/>
      <c r="F69" s="766"/>
      <c r="G69" s="767"/>
      <c r="H69" s="324"/>
      <c r="I69" s="325"/>
      <c r="J69" s="14"/>
      <c r="K69" s="321"/>
      <c r="L69" s="17"/>
      <c r="M69" s="771"/>
      <c r="N69" s="770"/>
      <c r="O69" s="751"/>
      <c r="P69" s="751"/>
      <c r="Q69" s="882"/>
      <c r="R69" s="319"/>
      <c r="S69" s="9"/>
      <c r="W69"/>
    </row>
    <row r="70" spans="1:23">
      <c r="A70" s="317"/>
      <c r="B70" s="318"/>
      <c r="C70" s="751"/>
      <c r="D70" s="766"/>
      <c r="E70" s="13"/>
      <c r="F70" s="766"/>
      <c r="G70" s="767"/>
      <c r="H70" s="322"/>
      <c r="I70" s="323"/>
      <c r="J70" s="13"/>
      <c r="K70" s="321"/>
      <c r="L70" s="17"/>
      <c r="M70" s="771"/>
      <c r="N70" s="770"/>
      <c r="O70" s="752"/>
      <c r="P70" s="751"/>
      <c r="Q70" s="882"/>
      <c r="R70" s="319"/>
      <c r="S70" s="9"/>
    </row>
    <row r="71" spans="1:23">
      <c r="A71" s="317"/>
      <c r="B71" s="318"/>
      <c r="C71" s="751"/>
      <c r="D71" s="766"/>
      <c r="E71" s="13"/>
      <c r="F71" s="766"/>
      <c r="G71" s="767"/>
      <c r="H71" s="322"/>
      <c r="I71" s="323"/>
      <c r="J71" s="13"/>
      <c r="K71" s="321"/>
      <c r="L71" s="17"/>
      <c r="M71" s="771"/>
      <c r="N71" s="770"/>
      <c r="O71" s="752"/>
      <c r="P71" s="751"/>
      <c r="Q71" s="882"/>
      <c r="R71" s="319"/>
      <c r="S71" s="9"/>
    </row>
    <row r="72" spans="1:23">
      <c r="A72" s="317"/>
      <c r="B72" s="318"/>
      <c r="C72" s="751"/>
      <c r="D72" s="768"/>
      <c r="E72" s="883"/>
      <c r="F72" s="766"/>
      <c r="G72" s="744"/>
      <c r="H72" s="322"/>
      <c r="I72" s="323"/>
      <c r="J72" s="13"/>
      <c r="K72" s="321"/>
      <c r="L72" s="17"/>
      <c r="M72" s="772"/>
      <c r="N72" s="770"/>
      <c r="O72" s="752"/>
      <c r="P72" s="751"/>
      <c r="Q72" s="882"/>
      <c r="R72" s="319"/>
      <c r="S72" s="9"/>
    </row>
    <row r="73" spans="1:23">
      <c r="A73" s="317"/>
      <c r="B73" s="318"/>
      <c r="C73" s="751"/>
      <c r="D73" s="768"/>
      <c r="E73" s="883"/>
      <c r="F73" s="766"/>
      <c r="G73" s="724"/>
      <c r="H73" s="322"/>
      <c r="I73" s="323"/>
      <c r="J73" s="13"/>
      <c r="K73" s="321"/>
      <c r="L73" s="19"/>
      <c r="M73" s="771"/>
      <c r="N73" s="770"/>
      <c r="O73" s="752"/>
      <c r="P73" s="751"/>
      <c r="Q73" s="882"/>
      <c r="R73" s="319"/>
      <c r="S73" s="9"/>
    </row>
    <row r="74" spans="1:23">
      <c r="A74" s="317"/>
      <c r="B74" s="318"/>
      <c r="C74" s="751"/>
      <c r="D74" s="766"/>
      <c r="E74" s="883"/>
      <c r="F74" s="766"/>
      <c r="G74" s="724"/>
      <c r="H74" s="322"/>
      <c r="I74" s="323"/>
      <c r="J74" s="13"/>
      <c r="K74" s="321"/>
      <c r="L74" s="19"/>
      <c r="M74" s="769"/>
      <c r="N74" s="770"/>
      <c r="O74" s="752"/>
      <c r="P74" s="751"/>
      <c r="Q74" s="882"/>
      <c r="R74" s="319"/>
      <c r="S74" s="9"/>
    </row>
    <row r="75" spans="1:23">
      <c r="A75" s="317"/>
      <c r="B75" s="318"/>
      <c r="C75" s="751"/>
      <c r="D75" s="751"/>
      <c r="E75" s="16"/>
      <c r="F75" s="16"/>
      <c r="G75" s="13"/>
      <c r="H75" s="322"/>
      <c r="I75" s="322"/>
      <c r="J75" s="752"/>
      <c r="K75" s="752"/>
      <c r="L75" s="252"/>
      <c r="M75" s="18"/>
      <c r="N75" s="13"/>
      <c r="O75" s="13"/>
      <c r="P75" s="751"/>
      <c r="Q75" s="882"/>
      <c r="R75" s="319"/>
      <c r="S75" s="9"/>
    </row>
    <row r="76" spans="1:23">
      <c r="A76" s="1569"/>
      <c r="B76" s="1570"/>
      <c r="C76" s="1570"/>
      <c r="D76" s="1570"/>
      <c r="E76" s="1570"/>
      <c r="F76" s="1570"/>
      <c r="G76" s="1570"/>
      <c r="H76" s="1570"/>
      <c r="I76" s="1570"/>
      <c r="J76" s="1570"/>
      <c r="K76" s="1570"/>
      <c r="L76" s="1570"/>
      <c r="M76" s="1570"/>
      <c r="N76" s="1570"/>
      <c r="O76" s="1570"/>
      <c r="P76" s="1570"/>
      <c r="Q76" s="1570"/>
      <c r="R76" s="1570"/>
      <c r="S76" s="1571"/>
    </row>
    <row r="77" spans="1:23">
      <c r="A77" s="1569"/>
      <c r="B77" s="1570"/>
      <c r="C77" s="1570"/>
      <c r="D77" s="1570"/>
      <c r="E77" s="1570"/>
      <c r="F77" s="1570"/>
      <c r="G77" s="1570"/>
      <c r="H77" s="1570"/>
      <c r="I77" s="1570"/>
      <c r="J77" s="1570"/>
      <c r="K77" s="1570"/>
      <c r="L77" s="1570"/>
      <c r="M77" s="1570"/>
      <c r="N77" s="1570"/>
      <c r="O77" s="1570"/>
      <c r="P77" s="1570"/>
      <c r="Q77" s="1570"/>
      <c r="R77" s="1570"/>
      <c r="S77" s="1571"/>
    </row>
    <row r="78" spans="1:23" ht="17">
      <c r="A78" s="317"/>
      <c r="B78" s="318"/>
      <c r="C78" s="751"/>
      <c r="D78" s="751"/>
      <c r="E78" s="751"/>
      <c r="F78" s="751"/>
      <c r="G78" s="751"/>
      <c r="H78" s="319"/>
      <c r="I78" s="320"/>
      <c r="J78" s="751"/>
      <c r="K78" s="321"/>
      <c r="L78" s="318"/>
      <c r="M78" s="751"/>
      <c r="N78" s="751"/>
      <c r="O78" s="751"/>
      <c r="P78" s="751"/>
      <c r="Q78" s="882"/>
      <c r="R78" s="319"/>
      <c r="S78" s="896"/>
    </row>
    <row r="79" spans="1:23">
      <c r="A79" s="317"/>
      <c r="B79" s="318"/>
      <c r="C79" s="751"/>
      <c r="D79" s="751"/>
      <c r="E79" s="751"/>
      <c r="F79" s="751"/>
      <c r="G79" s="751"/>
      <c r="H79" s="319"/>
      <c r="I79" s="320"/>
      <c r="J79" s="751"/>
      <c r="K79" s="321"/>
      <c r="L79" s="318"/>
      <c r="M79" s="751"/>
      <c r="N79" s="751"/>
      <c r="O79" s="751"/>
      <c r="P79" s="751"/>
      <c r="Q79" s="882"/>
      <c r="R79" s="319"/>
      <c r="S79" s="9"/>
    </row>
    <row r="80" spans="1:23">
      <c r="A80" s="317"/>
      <c r="B80" s="318"/>
      <c r="C80" s="751"/>
      <c r="D80" s="751"/>
      <c r="E80" s="751"/>
      <c r="F80" s="751"/>
      <c r="G80" s="751"/>
      <c r="H80" s="319"/>
      <c r="I80" s="320"/>
      <c r="J80" s="751"/>
      <c r="K80" s="321"/>
      <c r="L80" s="318"/>
      <c r="M80" s="751"/>
      <c r="N80" s="751"/>
      <c r="O80" s="751"/>
      <c r="P80" s="751"/>
      <c r="Q80" s="882"/>
      <c r="R80" s="319"/>
      <c r="S80" s="9"/>
    </row>
    <row r="81" spans="1:19">
      <c r="A81" s="317"/>
      <c r="B81" s="318"/>
      <c r="C81" s="751"/>
      <c r="D81" s="751"/>
      <c r="E81" s="751"/>
      <c r="F81" s="751"/>
      <c r="G81" s="751"/>
      <c r="H81" s="319"/>
      <c r="I81" s="320"/>
      <c r="J81" s="751"/>
      <c r="K81" s="321"/>
      <c r="L81" s="318"/>
      <c r="M81" s="751"/>
      <c r="N81" s="751"/>
      <c r="O81" s="751"/>
      <c r="P81" s="751"/>
      <c r="Q81" s="882"/>
      <c r="R81" s="319"/>
      <c r="S81" s="9"/>
    </row>
    <row r="82" spans="1:19" ht="15.75" customHeight="1" thickBot="1">
      <c r="A82" s="897"/>
      <c r="B82" s="349"/>
      <c r="C82" s="20"/>
      <c r="D82" s="20"/>
      <c r="E82" s="20"/>
      <c r="F82" s="20"/>
      <c r="G82" s="20"/>
      <c r="H82" s="377"/>
      <c r="I82" s="898"/>
      <c r="J82" s="20"/>
      <c r="K82" s="899"/>
      <c r="L82" s="349"/>
      <c r="M82" s="20"/>
      <c r="N82" s="20"/>
      <c r="O82" s="20"/>
      <c r="P82" s="20"/>
      <c r="Q82" s="286"/>
      <c r="R82" s="377"/>
      <c r="S82" s="901"/>
    </row>
    <row r="83" spans="1:19" ht="13">
      <c r="S83" s="242">
        <v>7</v>
      </c>
    </row>
  </sheetData>
  <sheetProtection password="CCB1" sheet="1" objects="1" scenarios="1"/>
  <mergeCells count="10">
    <mergeCell ref="A77:S77"/>
    <mergeCell ref="A1:S1"/>
    <mergeCell ref="A29:S29"/>
    <mergeCell ref="A76:S76"/>
    <mergeCell ref="A41:S41"/>
    <mergeCell ref="A55:S55"/>
    <mergeCell ref="M68:S68"/>
    <mergeCell ref="H68:L68"/>
    <mergeCell ref="C68:G68"/>
    <mergeCell ref="N67:Q67"/>
  </mergeCells>
  <phoneticPr fontId="11" type="noConversion"/>
  <printOptions horizontalCentered="1"/>
  <pageMargins left="0.25" right="0.25" top="0.25" bottom="0.25" header="0.18" footer="0.25"/>
  <pageSetup scale="68" orientation="portrait" horizontalDpi="300" verticalDpi="300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  <pageSetUpPr fitToPage="1"/>
  </sheetPr>
  <dimension ref="A1:V79"/>
  <sheetViews>
    <sheetView workbookViewId="0">
      <selection activeCell="W64" sqref="W64"/>
    </sheetView>
  </sheetViews>
  <sheetFormatPr baseColWidth="10" defaultColWidth="8.83203125" defaultRowHeight="12" x14ac:dyDescent="0"/>
  <cols>
    <col min="1" max="1" width="6" style="5" customWidth="1"/>
    <col min="2" max="2" width="11.33203125" style="5" bestFit="1" customWidth="1"/>
    <col min="3" max="3" width="10.83203125" style="5" bestFit="1" customWidth="1"/>
    <col min="4" max="4" width="4.33203125" style="5" bestFit="1" customWidth="1"/>
    <col min="5" max="5" width="5.1640625" style="5" customWidth="1"/>
    <col min="6" max="7" width="6" style="5" bestFit="1" customWidth="1"/>
    <col min="8" max="8" width="5.33203125" style="146" bestFit="1" customWidth="1"/>
    <col min="9" max="9" width="5.83203125" style="5" customWidth="1"/>
    <col min="10" max="10" width="0.5" style="5" customWidth="1"/>
    <col min="11" max="11" width="5.33203125" style="5" bestFit="1" customWidth="1"/>
    <col min="12" max="12" width="11.33203125" style="5" bestFit="1" customWidth="1"/>
    <col min="13" max="13" width="11.83203125" style="5" bestFit="1" customWidth="1"/>
    <col min="14" max="14" width="4.5" style="5" customWidth="1"/>
    <col min="15" max="15" width="5" style="5" bestFit="1" customWidth="1"/>
    <col min="16" max="16" width="5.6640625" style="5" customWidth="1"/>
    <col min="17" max="17" width="6" style="5" bestFit="1" customWidth="1"/>
    <col min="18" max="18" width="5.5" style="146" customWidth="1"/>
    <col min="19" max="19" width="6.6640625" style="5" customWidth="1"/>
    <col min="20" max="21" width="8.83203125" style="5"/>
    <col min="22" max="22" width="9.1640625" style="5" customWidth="1"/>
    <col min="23" max="16384" width="8.83203125" style="5"/>
  </cols>
  <sheetData>
    <row r="1" spans="1:22" s="418" customFormat="1" ht="16" thickBot="1">
      <c r="A1" s="1592" t="s">
        <v>293</v>
      </c>
      <c r="B1" s="1593"/>
      <c r="C1" s="1593"/>
      <c r="D1" s="1593"/>
      <c r="E1" s="1593"/>
      <c r="F1" s="1593"/>
      <c r="G1" s="1593"/>
      <c r="H1" s="1593"/>
      <c r="I1" s="1593"/>
      <c r="J1" s="1593"/>
      <c r="K1" s="1593"/>
      <c r="L1" s="1593"/>
      <c r="M1" s="1593"/>
      <c r="N1" s="1593"/>
      <c r="O1" s="1593"/>
      <c r="P1" s="1593"/>
      <c r="Q1" s="1593"/>
      <c r="R1" s="1593"/>
      <c r="S1" s="1594"/>
      <c r="T1" s="884"/>
      <c r="U1" s="885"/>
      <c r="V1" s="889"/>
    </row>
    <row r="2" spans="1:22" ht="30" customHeight="1">
      <c r="A2" s="198" t="s">
        <v>290</v>
      </c>
      <c r="B2" s="199" t="s">
        <v>307</v>
      </c>
      <c r="C2" s="200" t="s">
        <v>6</v>
      </c>
      <c r="D2" s="199" t="s">
        <v>3</v>
      </c>
      <c r="E2" s="199" t="s">
        <v>291</v>
      </c>
      <c r="F2" s="199" t="s">
        <v>306</v>
      </c>
      <c r="G2" s="199" t="s">
        <v>292</v>
      </c>
      <c r="H2" s="199" t="s">
        <v>340</v>
      </c>
      <c r="I2" s="666" t="s">
        <v>337</v>
      </c>
      <c r="J2" s="693"/>
      <c r="K2" s="694" t="s">
        <v>290</v>
      </c>
      <c r="L2" s="666" t="s">
        <v>307</v>
      </c>
      <c r="M2" s="200" t="s">
        <v>6</v>
      </c>
      <c r="N2" s="199" t="s">
        <v>3</v>
      </c>
      <c r="O2" s="199" t="s">
        <v>291</v>
      </c>
      <c r="P2" s="199" t="s">
        <v>306</v>
      </c>
      <c r="Q2" s="199" t="s">
        <v>292</v>
      </c>
      <c r="R2" s="199" t="s">
        <v>340</v>
      </c>
      <c r="S2" s="292" t="s">
        <v>337</v>
      </c>
      <c r="T2" s="109"/>
      <c r="U2" s="751"/>
      <c r="V2" s="9"/>
    </row>
    <row r="3" spans="1:22">
      <c r="A3" s="219">
        <v>51851</v>
      </c>
      <c r="B3" s="259">
        <v>41468518515</v>
      </c>
      <c r="C3" s="232" t="s">
        <v>18</v>
      </c>
      <c r="D3" s="225">
        <v>45</v>
      </c>
      <c r="E3" s="225">
        <v>6</v>
      </c>
      <c r="F3" s="689">
        <v>2.99</v>
      </c>
      <c r="G3" s="215">
        <v>0.85</v>
      </c>
      <c r="H3" s="254"/>
      <c r="I3" s="665">
        <f>H3*G3</f>
        <v>0</v>
      </c>
      <c r="J3" s="669"/>
      <c r="K3" s="345">
        <v>51867</v>
      </c>
      <c r="L3" s="260">
        <v>41468518676</v>
      </c>
      <c r="M3" s="223" t="s">
        <v>10</v>
      </c>
      <c r="N3" s="225">
        <v>54</v>
      </c>
      <c r="O3" s="225">
        <v>6</v>
      </c>
      <c r="P3" s="689">
        <v>2.99</v>
      </c>
      <c r="Q3" s="226">
        <v>0.85</v>
      </c>
      <c r="R3" s="254"/>
      <c r="S3" s="671">
        <f t="shared" ref="S3:S23" si="0">R3*Q3</f>
        <v>0</v>
      </c>
      <c r="T3" s="1569" t="s">
        <v>562</v>
      </c>
      <c r="U3" s="1570"/>
      <c r="V3" s="1571"/>
    </row>
    <row r="4" spans="1:22">
      <c r="A4" s="219">
        <v>51841</v>
      </c>
      <c r="B4" s="259">
        <v>41468518416</v>
      </c>
      <c r="C4" s="232" t="s">
        <v>18</v>
      </c>
      <c r="D4" s="225">
        <v>54</v>
      </c>
      <c r="E4" s="225">
        <v>6</v>
      </c>
      <c r="F4" s="689">
        <v>2.99</v>
      </c>
      <c r="G4" s="226">
        <v>0.85</v>
      </c>
      <c r="H4" s="255"/>
      <c r="I4" s="665">
        <f t="shared" ref="I4:I23" si="1">H4*G4</f>
        <v>0</v>
      </c>
      <c r="J4" s="669"/>
      <c r="K4" s="345">
        <v>51775</v>
      </c>
      <c r="L4" s="260">
        <v>41468517754</v>
      </c>
      <c r="M4" s="232" t="s">
        <v>28</v>
      </c>
      <c r="N4" s="225">
        <v>45</v>
      </c>
      <c r="O4" s="225">
        <v>6</v>
      </c>
      <c r="P4" s="689">
        <v>2.99</v>
      </c>
      <c r="Q4" s="226">
        <v>0.85</v>
      </c>
      <c r="R4" s="254"/>
      <c r="S4" s="671">
        <f t="shared" si="0"/>
        <v>0</v>
      </c>
      <c r="T4" s="109"/>
      <c r="U4" s="751"/>
      <c r="V4" s="9"/>
    </row>
    <row r="5" spans="1:22">
      <c r="A5" s="219">
        <v>51739</v>
      </c>
      <c r="B5" s="259">
        <v>41468517396</v>
      </c>
      <c r="C5" s="223" t="s">
        <v>20</v>
      </c>
      <c r="D5" s="225">
        <v>45</v>
      </c>
      <c r="E5" s="225">
        <v>6</v>
      </c>
      <c r="F5" s="689">
        <v>2.99</v>
      </c>
      <c r="G5" s="226">
        <v>0.85</v>
      </c>
      <c r="H5" s="255"/>
      <c r="I5" s="665">
        <f t="shared" si="1"/>
        <v>0</v>
      </c>
      <c r="J5" s="669"/>
      <c r="K5" s="345">
        <v>51875</v>
      </c>
      <c r="L5" s="260">
        <v>41468518751</v>
      </c>
      <c r="M5" s="232" t="s">
        <v>28</v>
      </c>
      <c r="N5" s="225">
        <v>54</v>
      </c>
      <c r="O5" s="225">
        <v>6</v>
      </c>
      <c r="P5" s="689">
        <v>2.99</v>
      </c>
      <c r="Q5" s="226">
        <v>0.85</v>
      </c>
      <c r="R5" s="254"/>
      <c r="S5" s="671">
        <f t="shared" si="0"/>
        <v>0</v>
      </c>
      <c r="T5" s="109"/>
      <c r="U5" s="751"/>
      <c r="V5" s="9"/>
    </row>
    <row r="6" spans="1:22">
      <c r="A6" s="219">
        <v>51839</v>
      </c>
      <c r="B6" s="259">
        <v>41468518393</v>
      </c>
      <c r="C6" s="223" t="s">
        <v>20</v>
      </c>
      <c r="D6" s="225">
        <v>54</v>
      </c>
      <c r="E6" s="225">
        <v>6</v>
      </c>
      <c r="F6" s="689">
        <v>2.99</v>
      </c>
      <c r="G6" s="226">
        <v>0.85</v>
      </c>
      <c r="H6" s="255"/>
      <c r="I6" s="665">
        <f t="shared" si="1"/>
        <v>0</v>
      </c>
      <c r="J6" s="669"/>
      <c r="K6" s="345">
        <v>51776</v>
      </c>
      <c r="L6" s="260">
        <v>41468517761</v>
      </c>
      <c r="M6" s="232" t="s">
        <v>11</v>
      </c>
      <c r="N6" s="225">
        <v>45</v>
      </c>
      <c r="O6" s="225">
        <v>6</v>
      </c>
      <c r="P6" s="689">
        <v>2.99</v>
      </c>
      <c r="Q6" s="226">
        <v>0.85</v>
      </c>
      <c r="R6" s="254"/>
      <c r="S6" s="671">
        <f t="shared" si="0"/>
        <v>0</v>
      </c>
      <c r="T6" s="109"/>
      <c r="U6" s="751"/>
      <c r="V6" s="9"/>
    </row>
    <row r="7" spans="1:22">
      <c r="A7" s="219">
        <v>51755</v>
      </c>
      <c r="B7" s="259">
        <v>41468517556</v>
      </c>
      <c r="C7" s="223" t="s">
        <v>22</v>
      </c>
      <c r="D7" s="225">
        <v>45</v>
      </c>
      <c r="E7" s="225">
        <v>6</v>
      </c>
      <c r="F7" s="689">
        <v>2.99</v>
      </c>
      <c r="G7" s="226">
        <v>0.85</v>
      </c>
      <c r="H7" s="255"/>
      <c r="I7" s="665">
        <f t="shared" si="1"/>
        <v>0</v>
      </c>
      <c r="J7" s="669"/>
      <c r="K7" s="345">
        <v>51876</v>
      </c>
      <c r="L7" s="260">
        <v>41468518768</v>
      </c>
      <c r="M7" s="232" t="s">
        <v>11</v>
      </c>
      <c r="N7" s="225">
        <v>54</v>
      </c>
      <c r="O7" s="225">
        <v>6</v>
      </c>
      <c r="P7" s="689">
        <v>2.99</v>
      </c>
      <c r="Q7" s="226">
        <v>0.85</v>
      </c>
      <c r="R7" s="254"/>
      <c r="S7" s="671">
        <f t="shared" si="0"/>
        <v>0</v>
      </c>
      <c r="T7" s="109"/>
      <c r="U7" s="751"/>
      <c r="V7" s="9"/>
    </row>
    <row r="8" spans="1:22">
      <c r="A8" s="219">
        <v>51855</v>
      </c>
      <c r="B8" s="259">
        <v>41468518553</v>
      </c>
      <c r="C8" s="223" t="s">
        <v>22</v>
      </c>
      <c r="D8" s="225">
        <v>54</v>
      </c>
      <c r="E8" s="225">
        <v>6</v>
      </c>
      <c r="F8" s="689">
        <v>2.99</v>
      </c>
      <c r="G8" s="226">
        <v>0.85</v>
      </c>
      <c r="H8" s="255"/>
      <c r="I8" s="665">
        <f t="shared" si="1"/>
        <v>0</v>
      </c>
      <c r="J8" s="669"/>
      <c r="K8" s="667">
        <v>51763</v>
      </c>
      <c r="L8" s="260">
        <v>41468517631</v>
      </c>
      <c r="M8" s="220" t="s">
        <v>12</v>
      </c>
      <c r="N8" s="225">
        <v>45</v>
      </c>
      <c r="O8" s="225">
        <v>6</v>
      </c>
      <c r="P8" s="689">
        <v>2.99</v>
      </c>
      <c r="Q8" s="226">
        <v>0.85</v>
      </c>
      <c r="R8" s="254"/>
      <c r="S8" s="671">
        <f t="shared" si="0"/>
        <v>0</v>
      </c>
      <c r="T8" s="109"/>
      <c r="U8" s="751"/>
      <c r="V8" s="9"/>
    </row>
    <row r="9" spans="1:22">
      <c r="A9" s="261">
        <v>51756</v>
      </c>
      <c r="B9" s="259">
        <v>41468517563</v>
      </c>
      <c r="C9" s="220" t="s">
        <v>228</v>
      </c>
      <c r="D9" s="225">
        <v>45</v>
      </c>
      <c r="E9" s="225">
        <v>6</v>
      </c>
      <c r="F9" s="689">
        <v>2.99</v>
      </c>
      <c r="G9" s="226">
        <v>0.85</v>
      </c>
      <c r="H9" s="255"/>
      <c r="I9" s="665">
        <f t="shared" si="1"/>
        <v>0</v>
      </c>
      <c r="J9" s="669"/>
      <c r="K9" s="667">
        <v>51918</v>
      </c>
      <c r="L9" s="260">
        <v>41468519185</v>
      </c>
      <c r="M9" s="220" t="s">
        <v>12</v>
      </c>
      <c r="N9" s="225">
        <v>54</v>
      </c>
      <c r="O9" s="225">
        <v>6</v>
      </c>
      <c r="P9" s="689">
        <v>2.99</v>
      </c>
      <c r="Q9" s="226">
        <v>0.85</v>
      </c>
      <c r="R9" s="254"/>
      <c r="S9" s="671">
        <f t="shared" si="0"/>
        <v>0</v>
      </c>
      <c r="T9" s="109"/>
      <c r="U9" s="751"/>
      <c r="V9" s="9"/>
    </row>
    <row r="10" spans="1:22">
      <c r="A10" s="261">
        <v>51856</v>
      </c>
      <c r="B10" s="259">
        <v>41468518560</v>
      </c>
      <c r="C10" s="220" t="s">
        <v>228</v>
      </c>
      <c r="D10" s="225">
        <v>54</v>
      </c>
      <c r="E10" s="225">
        <v>6</v>
      </c>
      <c r="F10" s="689">
        <v>2.99</v>
      </c>
      <c r="G10" s="226">
        <v>0.85</v>
      </c>
      <c r="H10" s="255"/>
      <c r="I10" s="665">
        <f t="shared" si="1"/>
        <v>0</v>
      </c>
      <c r="J10" s="669"/>
      <c r="K10" s="345">
        <v>51780</v>
      </c>
      <c r="L10" s="260">
        <v>41468517809</v>
      </c>
      <c r="M10" s="232" t="s">
        <v>31</v>
      </c>
      <c r="N10" s="225">
        <v>45</v>
      </c>
      <c r="O10" s="225">
        <v>6</v>
      </c>
      <c r="P10" s="689">
        <v>2.99</v>
      </c>
      <c r="Q10" s="226">
        <v>0.85</v>
      </c>
      <c r="R10" s="254"/>
      <c r="S10" s="671">
        <f t="shared" si="0"/>
        <v>0</v>
      </c>
      <c r="T10" s="109"/>
      <c r="U10" s="751"/>
      <c r="V10" s="9"/>
    </row>
    <row r="11" spans="1:22">
      <c r="A11" s="219">
        <v>51778</v>
      </c>
      <c r="B11" s="259">
        <v>41468517785</v>
      </c>
      <c r="C11" s="232" t="s">
        <v>29</v>
      </c>
      <c r="D11" s="225">
        <v>45</v>
      </c>
      <c r="E11" s="225">
        <v>6</v>
      </c>
      <c r="F11" s="689">
        <v>2.99</v>
      </c>
      <c r="G11" s="226">
        <v>0.85</v>
      </c>
      <c r="H11" s="255"/>
      <c r="I11" s="665">
        <f t="shared" si="1"/>
        <v>0</v>
      </c>
      <c r="J11" s="669"/>
      <c r="K11" s="345">
        <v>51880</v>
      </c>
      <c r="L11" s="260">
        <v>41468518805</v>
      </c>
      <c r="M11" s="232" t="s">
        <v>31</v>
      </c>
      <c r="N11" s="225">
        <v>54</v>
      </c>
      <c r="O11" s="225">
        <v>6</v>
      </c>
      <c r="P11" s="689">
        <v>2.99</v>
      </c>
      <c r="Q11" s="226">
        <v>0.85</v>
      </c>
      <c r="R11" s="254"/>
      <c r="S11" s="671">
        <f t="shared" si="0"/>
        <v>0</v>
      </c>
      <c r="T11" s="109"/>
      <c r="U11" s="751"/>
      <c r="V11" s="9"/>
    </row>
    <row r="12" spans="1:22">
      <c r="A12" s="219">
        <v>51878</v>
      </c>
      <c r="B12" s="259">
        <v>41468518782</v>
      </c>
      <c r="C12" s="232" t="s">
        <v>29</v>
      </c>
      <c r="D12" s="225">
        <v>54</v>
      </c>
      <c r="E12" s="225">
        <v>6</v>
      </c>
      <c r="F12" s="689">
        <v>2.99</v>
      </c>
      <c r="G12" s="226">
        <v>0.85</v>
      </c>
      <c r="H12" s="255"/>
      <c r="I12" s="665">
        <f t="shared" si="1"/>
        <v>0</v>
      </c>
      <c r="J12" s="669"/>
      <c r="K12" s="345">
        <v>51782</v>
      </c>
      <c r="L12" s="260">
        <v>41468517822</v>
      </c>
      <c r="M12" s="232" t="s">
        <v>13</v>
      </c>
      <c r="N12" s="225">
        <v>45</v>
      </c>
      <c r="O12" s="225">
        <v>6</v>
      </c>
      <c r="P12" s="689">
        <v>2.99</v>
      </c>
      <c r="Q12" s="226">
        <v>0.85</v>
      </c>
      <c r="R12" s="254"/>
      <c r="S12" s="671">
        <f t="shared" si="0"/>
        <v>0</v>
      </c>
      <c r="T12" s="109"/>
      <c r="U12" s="751"/>
      <c r="V12" s="9"/>
    </row>
    <row r="13" spans="1:22">
      <c r="A13" s="219">
        <v>51757</v>
      </c>
      <c r="B13" s="259">
        <v>41468517570</v>
      </c>
      <c r="C13" s="223" t="s">
        <v>8</v>
      </c>
      <c r="D13" s="225">
        <v>45</v>
      </c>
      <c r="E13" s="225">
        <v>6</v>
      </c>
      <c r="F13" s="689">
        <v>2.99</v>
      </c>
      <c r="G13" s="226">
        <v>0.85</v>
      </c>
      <c r="H13" s="255"/>
      <c r="I13" s="665">
        <f t="shared" si="1"/>
        <v>0</v>
      </c>
      <c r="J13" s="669"/>
      <c r="K13" s="345">
        <v>51882</v>
      </c>
      <c r="L13" s="260">
        <v>41468518829</v>
      </c>
      <c r="M13" s="232" t="s">
        <v>13</v>
      </c>
      <c r="N13" s="225">
        <v>54</v>
      </c>
      <c r="O13" s="225">
        <v>6</v>
      </c>
      <c r="P13" s="689">
        <v>2.99</v>
      </c>
      <c r="Q13" s="226">
        <v>0.85</v>
      </c>
      <c r="R13" s="254"/>
      <c r="S13" s="671">
        <f t="shared" si="0"/>
        <v>0</v>
      </c>
      <c r="T13" s="109"/>
      <c r="U13" s="751"/>
      <c r="V13" s="9"/>
    </row>
    <row r="14" spans="1:22">
      <c r="A14" s="219">
        <v>51857</v>
      </c>
      <c r="B14" s="259">
        <v>41468518577</v>
      </c>
      <c r="C14" s="223" t="s">
        <v>8</v>
      </c>
      <c r="D14" s="225">
        <v>54</v>
      </c>
      <c r="E14" s="225">
        <v>6</v>
      </c>
      <c r="F14" s="689">
        <v>2.99</v>
      </c>
      <c r="G14" s="226">
        <v>0.85</v>
      </c>
      <c r="H14" s="255"/>
      <c r="I14" s="665">
        <f t="shared" si="1"/>
        <v>0</v>
      </c>
      <c r="J14" s="669"/>
      <c r="K14" s="345">
        <v>51786</v>
      </c>
      <c r="L14" s="260">
        <v>41468517860</v>
      </c>
      <c r="M14" s="232" t="s">
        <v>14</v>
      </c>
      <c r="N14" s="225">
        <v>45</v>
      </c>
      <c r="O14" s="225">
        <v>6</v>
      </c>
      <c r="P14" s="689">
        <v>2.99</v>
      </c>
      <c r="Q14" s="226">
        <v>0.85</v>
      </c>
      <c r="R14" s="254"/>
      <c r="S14" s="671">
        <f t="shared" si="0"/>
        <v>0</v>
      </c>
      <c r="T14" s="109"/>
      <c r="U14" s="751"/>
      <c r="V14" s="9"/>
    </row>
    <row r="15" spans="1:22">
      <c r="A15" s="219">
        <v>51759</v>
      </c>
      <c r="B15" s="259">
        <v>41468517594</v>
      </c>
      <c r="C15" s="223" t="s">
        <v>23</v>
      </c>
      <c r="D15" s="225">
        <v>45</v>
      </c>
      <c r="E15" s="225">
        <v>6</v>
      </c>
      <c r="F15" s="689">
        <v>2.99</v>
      </c>
      <c r="G15" s="226">
        <v>0.85</v>
      </c>
      <c r="H15" s="255"/>
      <c r="I15" s="665">
        <f t="shared" si="1"/>
        <v>0</v>
      </c>
      <c r="J15" s="669"/>
      <c r="K15" s="345">
        <v>51886</v>
      </c>
      <c r="L15" s="260">
        <v>41468518867</v>
      </c>
      <c r="M15" s="232" t="s">
        <v>14</v>
      </c>
      <c r="N15" s="225">
        <v>54</v>
      </c>
      <c r="O15" s="225">
        <v>6</v>
      </c>
      <c r="P15" s="689">
        <v>2.99</v>
      </c>
      <c r="Q15" s="226">
        <v>0.85</v>
      </c>
      <c r="R15" s="254"/>
      <c r="S15" s="671">
        <f t="shared" si="0"/>
        <v>0</v>
      </c>
      <c r="T15" s="109"/>
      <c r="U15" s="751"/>
      <c r="V15" s="9"/>
    </row>
    <row r="16" spans="1:22">
      <c r="A16" s="219">
        <v>51859</v>
      </c>
      <c r="B16" s="259">
        <v>41468518591</v>
      </c>
      <c r="C16" s="223" t="s">
        <v>23</v>
      </c>
      <c r="D16" s="225">
        <v>54</v>
      </c>
      <c r="E16" s="225">
        <v>6</v>
      </c>
      <c r="F16" s="689">
        <v>2.99</v>
      </c>
      <c r="G16" s="226">
        <v>0.85</v>
      </c>
      <c r="H16" s="255"/>
      <c r="I16" s="665">
        <f t="shared" si="1"/>
        <v>0</v>
      </c>
      <c r="J16" s="669"/>
      <c r="K16" s="345">
        <v>51789</v>
      </c>
      <c r="L16" s="260">
        <v>41468517891</v>
      </c>
      <c r="M16" s="232" t="s">
        <v>15</v>
      </c>
      <c r="N16" s="225">
        <v>45</v>
      </c>
      <c r="O16" s="225">
        <v>6</v>
      </c>
      <c r="P16" s="689">
        <v>2.99</v>
      </c>
      <c r="Q16" s="226">
        <v>0.85</v>
      </c>
      <c r="R16" s="254"/>
      <c r="S16" s="671">
        <f t="shared" si="0"/>
        <v>0</v>
      </c>
      <c r="T16" s="109"/>
      <c r="U16" s="751"/>
      <c r="V16" s="9"/>
    </row>
    <row r="17" spans="1:22">
      <c r="A17" s="261">
        <v>51760</v>
      </c>
      <c r="B17" s="259">
        <v>41468517600</v>
      </c>
      <c r="C17" s="220" t="s">
        <v>35</v>
      </c>
      <c r="D17" s="225">
        <v>45</v>
      </c>
      <c r="E17" s="225">
        <v>6</v>
      </c>
      <c r="F17" s="689">
        <v>2.99</v>
      </c>
      <c r="G17" s="226">
        <v>0.85</v>
      </c>
      <c r="H17" s="255"/>
      <c r="I17" s="665">
        <f t="shared" si="1"/>
        <v>0</v>
      </c>
      <c r="J17" s="669"/>
      <c r="K17" s="345">
        <v>51889</v>
      </c>
      <c r="L17" s="260">
        <v>41468518898</v>
      </c>
      <c r="M17" s="232" t="s">
        <v>15</v>
      </c>
      <c r="N17" s="225">
        <v>54</v>
      </c>
      <c r="O17" s="225">
        <v>6</v>
      </c>
      <c r="P17" s="689">
        <v>2.99</v>
      </c>
      <c r="Q17" s="226">
        <v>0.85</v>
      </c>
      <c r="R17" s="254"/>
      <c r="S17" s="671">
        <f t="shared" si="0"/>
        <v>0</v>
      </c>
      <c r="T17" s="109"/>
      <c r="U17" s="751"/>
      <c r="V17" s="9"/>
    </row>
    <row r="18" spans="1:22">
      <c r="A18" s="261">
        <v>51860</v>
      </c>
      <c r="B18" s="259">
        <v>41468518607</v>
      </c>
      <c r="C18" s="220" t="s">
        <v>35</v>
      </c>
      <c r="D18" s="225">
        <v>54</v>
      </c>
      <c r="E18" s="225">
        <v>6</v>
      </c>
      <c r="F18" s="689">
        <v>2.99</v>
      </c>
      <c r="G18" s="226">
        <v>0.85</v>
      </c>
      <c r="H18" s="255"/>
      <c r="I18" s="665">
        <f t="shared" si="1"/>
        <v>0</v>
      </c>
      <c r="J18" s="669"/>
      <c r="K18" s="345">
        <v>51794</v>
      </c>
      <c r="L18" s="260">
        <v>41468517945</v>
      </c>
      <c r="M18" s="223" t="s">
        <v>33</v>
      </c>
      <c r="N18" s="225">
        <v>45</v>
      </c>
      <c r="O18" s="225">
        <v>6</v>
      </c>
      <c r="P18" s="689">
        <v>2.99</v>
      </c>
      <c r="Q18" s="226">
        <v>0.85</v>
      </c>
      <c r="R18" s="254"/>
      <c r="S18" s="671">
        <f t="shared" si="0"/>
        <v>0</v>
      </c>
      <c r="T18" s="1602"/>
      <c r="U18" s="1455"/>
      <c r="V18" s="9"/>
    </row>
    <row r="19" spans="1:22">
      <c r="A19" s="219">
        <v>51764</v>
      </c>
      <c r="B19" s="259">
        <v>41468517648</v>
      </c>
      <c r="C19" s="223" t="s">
        <v>27</v>
      </c>
      <c r="D19" s="225">
        <v>45</v>
      </c>
      <c r="E19" s="225">
        <v>6</v>
      </c>
      <c r="F19" s="689">
        <v>2.99</v>
      </c>
      <c r="G19" s="226">
        <v>0.85</v>
      </c>
      <c r="H19" s="255"/>
      <c r="I19" s="665">
        <f t="shared" si="1"/>
        <v>0</v>
      </c>
      <c r="J19" s="669"/>
      <c r="K19" s="345">
        <v>51894</v>
      </c>
      <c r="L19" s="260">
        <v>41468518942</v>
      </c>
      <c r="M19" s="223" t="s">
        <v>33</v>
      </c>
      <c r="N19" s="225">
        <v>54</v>
      </c>
      <c r="O19" s="225">
        <v>6</v>
      </c>
      <c r="P19" s="689">
        <v>2.99</v>
      </c>
      <c r="Q19" s="226">
        <v>0.85</v>
      </c>
      <c r="R19" s="254"/>
      <c r="S19" s="671">
        <f t="shared" si="0"/>
        <v>0</v>
      </c>
      <c r="T19" s="109"/>
      <c r="U19" s="751"/>
      <c r="V19" s="9"/>
    </row>
    <row r="20" spans="1:22">
      <c r="A20" s="219">
        <v>51864</v>
      </c>
      <c r="B20" s="259">
        <v>41468518645</v>
      </c>
      <c r="C20" s="223" t="s">
        <v>27</v>
      </c>
      <c r="D20" s="225">
        <v>54</v>
      </c>
      <c r="E20" s="225">
        <v>6</v>
      </c>
      <c r="F20" s="689">
        <v>2.99</v>
      </c>
      <c r="G20" s="226">
        <v>0.85</v>
      </c>
      <c r="H20" s="255"/>
      <c r="I20" s="665">
        <f t="shared" si="1"/>
        <v>0</v>
      </c>
      <c r="J20" s="669"/>
      <c r="K20" s="345">
        <v>51853</v>
      </c>
      <c r="L20" s="260">
        <v>41468518539</v>
      </c>
      <c r="M20" s="223" t="s">
        <v>16</v>
      </c>
      <c r="N20" s="225">
        <v>45</v>
      </c>
      <c r="O20" s="225">
        <v>6</v>
      </c>
      <c r="P20" s="689">
        <v>2.99</v>
      </c>
      <c r="Q20" s="226">
        <v>0.85</v>
      </c>
      <c r="R20" s="254"/>
      <c r="S20" s="671">
        <f t="shared" si="0"/>
        <v>0</v>
      </c>
      <c r="T20" s="109"/>
      <c r="U20" s="751"/>
      <c r="V20" s="9"/>
    </row>
    <row r="21" spans="1:22">
      <c r="A21" s="219">
        <v>51765</v>
      </c>
      <c r="B21" s="259">
        <v>41468517655</v>
      </c>
      <c r="C21" s="223" t="s">
        <v>26</v>
      </c>
      <c r="D21" s="225">
        <v>45</v>
      </c>
      <c r="E21" s="225">
        <v>6</v>
      </c>
      <c r="F21" s="689">
        <v>2.99</v>
      </c>
      <c r="G21" s="226">
        <v>0.85</v>
      </c>
      <c r="H21" s="255"/>
      <c r="I21" s="665">
        <f t="shared" si="1"/>
        <v>0</v>
      </c>
      <c r="J21" s="669"/>
      <c r="K21" s="345">
        <v>51843</v>
      </c>
      <c r="L21" s="260">
        <v>41468518430</v>
      </c>
      <c r="M21" s="223" t="s">
        <v>16</v>
      </c>
      <c r="N21" s="225">
        <v>54</v>
      </c>
      <c r="O21" s="225">
        <v>6</v>
      </c>
      <c r="P21" s="689">
        <v>2.99</v>
      </c>
      <c r="Q21" s="226">
        <v>0.85</v>
      </c>
      <c r="R21" s="254"/>
      <c r="S21" s="671">
        <f t="shared" si="0"/>
        <v>0</v>
      </c>
      <c r="T21" s="109"/>
      <c r="U21" s="751"/>
      <c r="V21" s="9"/>
    </row>
    <row r="22" spans="1:22">
      <c r="A22" s="219">
        <v>51865</v>
      </c>
      <c r="B22" s="259">
        <v>41468518652</v>
      </c>
      <c r="C22" s="223" t="s">
        <v>26</v>
      </c>
      <c r="D22" s="225">
        <v>54</v>
      </c>
      <c r="E22" s="225">
        <v>6</v>
      </c>
      <c r="F22" s="689">
        <v>2.99</v>
      </c>
      <c r="G22" s="226">
        <v>0.85</v>
      </c>
      <c r="H22" s="255"/>
      <c r="I22" s="665">
        <f t="shared" si="1"/>
        <v>0</v>
      </c>
      <c r="J22" s="669"/>
      <c r="K22" s="345">
        <v>51717</v>
      </c>
      <c r="L22" s="260">
        <v>41468517174</v>
      </c>
      <c r="M22" s="223" t="s">
        <v>17</v>
      </c>
      <c r="N22" s="225">
        <v>45</v>
      </c>
      <c r="O22" s="225">
        <v>6</v>
      </c>
      <c r="P22" s="689">
        <v>2.99</v>
      </c>
      <c r="Q22" s="226">
        <v>0.85</v>
      </c>
      <c r="R22" s="254"/>
      <c r="S22" s="671">
        <f t="shared" si="0"/>
        <v>0</v>
      </c>
      <c r="T22" s="1569" t="s">
        <v>563</v>
      </c>
      <c r="U22" s="1570"/>
      <c r="V22" s="1571"/>
    </row>
    <row r="23" spans="1:22" ht="13" thickBot="1">
      <c r="A23" s="262">
        <v>51767</v>
      </c>
      <c r="B23" s="263">
        <v>41468517679</v>
      </c>
      <c r="C23" s="264" t="s">
        <v>10</v>
      </c>
      <c r="D23" s="247">
        <v>45</v>
      </c>
      <c r="E23" s="225">
        <v>6</v>
      </c>
      <c r="F23" s="690">
        <v>2.99</v>
      </c>
      <c r="G23" s="265">
        <v>0.85</v>
      </c>
      <c r="H23" s="256"/>
      <c r="I23" s="665">
        <f t="shared" si="1"/>
        <v>0</v>
      </c>
      <c r="J23" s="670"/>
      <c r="K23" s="668">
        <v>51917</v>
      </c>
      <c r="L23" s="267">
        <v>41468519178</v>
      </c>
      <c r="M23" s="264" t="s">
        <v>17</v>
      </c>
      <c r="N23" s="247">
        <v>54</v>
      </c>
      <c r="O23" s="225">
        <v>6</v>
      </c>
      <c r="P23" s="690">
        <v>2.99</v>
      </c>
      <c r="Q23" s="265">
        <v>0.85</v>
      </c>
      <c r="R23" s="4"/>
      <c r="S23" s="671">
        <f t="shared" si="0"/>
        <v>0</v>
      </c>
      <c r="T23" s="109"/>
      <c r="U23" s="751"/>
      <c r="V23" s="9"/>
    </row>
    <row r="24" spans="1:22" ht="18" thickBot="1">
      <c r="A24" s="1595" t="s">
        <v>294</v>
      </c>
      <c r="B24" s="1596"/>
      <c r="C24" s="1596"/>
      <c r="D24" s="1596"/>
      <c r="E24" s="1596"/>
      <c r="F24" s="1596"/>
      <c r="G24" s="1596"/>
      <c r="H24" s="1596"/>
      <c r="I24" s="1596"/>
      <c r="J24" s="1596"/>
      <c r="K24" s="1596"/>
      <c r="L24" s="1596"/>
      <c r="M24" s="1596"/>
      <c r="N24" s="1596"/>
      <c r="O24" s="1596"/>
      <c r="P24" s="1596"/>
      <c r="Q24" s="1596"/>
      <c r="R24" s="1596"/>
      <c r="S24" s="1597"/>
      <c r="T24" s="109"/>
      <c r="U24" s="751"/>
      <c r="V24" s="9"/>
    </row>
    <row r="25" spans="1:22">
      <c r="A25" s="268">
        <v>40271</v>
      </c>
      <c r="B25" s="269">
        <v>41468402715</v>
      </c>
      <c r="C25" s="237" t="s">
        <v>18</v>
      </c>
      <c r="D25" s="270">
        <v>27</v>
      </c>
      <c r="E25" s="270">
        <v>6</v>
      </c>
      <c r="F25" s="687">
        <v>3.99</v>
      </c>
      <c r="G25" s="271">
        <v>1</v>
      </c>
      <c r="H25" s="257"/>
      <c r="I25" s="812">
        <f t="shared" ref="I25:I30" si="2">H25*G25</f>
        <v>0</v>
      </c>
      <c r="J25" s="825"/>
      <c r="K25" s="814">
        <v>40407</v>
      </c>
      <c r="L25" s="815">
        <v>41468404078</v>
      </c>
      <c r="M25" s="816" t="s">
        <v>12</v>
      </c>
      <c r="N25" s="817">
        <v>40</v>
      </c>
      <c r="O25" s="817">
        <v>6</v>
      </c>
      <c r="P25" s="818">
        <v>3.99</v>
      </c>
      <c r="Q25" s="819">
        <v>1</v>
      </c>
      <c r="R25" s="820"/>
      <c r="S25" s="821">
        <f t="shared" ref="S25:S34" si="3">R25*Q25</f>
        <v>0</v>
      </c>
      <c r="T25" s="109"/>
      <c r="U25" s="751"/>
      <c r="V25" s="9"/>
    </row>
    <row r="26" spans="1:22">
      <c r="A26" s="219">
        <v>40361</v>
      </c>
      <c r="B26" s="259">
        <v>41468403613</v>
      </c>
      <c r="C26" s="232" t="s">
        <v>18</v>
      </c>
      <c r="D26" s="128">
        <v>36</v>
      </c>
      <c r="E26" s="270">
        <v>6</v>
      </c>
      <c r="F26" s="688">
        <v>3.99</v>
      </c>
      <c r="G26" s="86">
        <v>1</v>
      </c>
      <c r="H26" s="254"/>
      <c r="I26" s="671">
        <f t="shared" si="2"/>
        <v>0</v>
      </c>
      <c r="J26" s="823"/>
      <c r="K26" s="275">
        <v>40457</v>
      </c>
      <c r="L26" s="274">
        <v>41468404573</v>
      </c>
      <c r="M26" s="232" t="s">
        <v>12</v>
      </c>
      <c r="N26" s="227">
        <v>45</v>
      </c>
      <c r="O26" s="273">
        <v>6</v>
      </c>
      <c r="P26" s="689">
        <v>3.99</v>
      </c>
      <c r="Q26" s="86">
        <v>1</v>
      </c>
      <c r="R26" s="254"/>
      <c r="S26" s="671">
        <f t="shared" si="3"/>
        <v>0</v>
      </c>
      <c r="T26" s="109"/>
      <c r="U26" s="751"/>
      <c r="V26" s="9"/>
    </row>
    <row r="27" spans="1:22">
      <c r="A27" s="275">
        <v>40401</v>
      </c>
      <c r="B27" s="259">
        <v>41468404016</v>
      </c>
      <c r="C27" s="232" t="s">
        <v>18</v>
      </c>
      <c r="D27" s="128">
        <v>40</v>
      </c>
      <c r="E27" s="270">
        <v>6</v>
      </c>
      <c r="F27" s="688">
        <v>3.99</v>
      </c>
      <c r="G27" s="86">
        <v>1</v>
      </c>
      <c r="H27" s="254"/>
      <c r="I27" s="671">
        <f t="shared" si="2"/>
        <v>0</v>
      </c>
      <c r="J27" s="823"/>
      <c r="K27" s="275">
        <v>40547</v>
      </c>
      <c r="L27" s="274">
        <v>41468405471</v>
      </c>
      <c r="M27" s="232" t="s">
        <v>12</v>
      </c>
      <c r="N27" s="227">
        <v>54</v>
      </c>
      <c r="O27" s="273">
        <v>6</v>
      </c>
      <c r="P27" s="689">
        <v>3.99</v>
      </c>
      <c r="Q27" s="86">
        <v>1</v>
      </c>
      <c r="R27" s="254"/>
      <c r="S27" s="671">
        <f t="shared" si="3"/>
        <v>0</v>
      </c>
      <c r="T27" s="109"/>
      <c r="U27" s="751"/>
      <c r="V27" s="9"/>
    </row>
    <row r="28" spans="1:22">
      <c r="A28" s="275">
        <v>40451</v>
      </c>
      <c r="B28" s="259">
        <v>41468404511</v>
      </c>
      <c r="C28" s="232" t="s">
        <v>18</v>
      </c>
      <c r="D28" s="128">
        <v>45</v>
      </c>
      <c r="E28" s="270">
        <v>6</v>
      </c>
      <c r="F28" s="688">
        <v>3.99</v>
      </c>
      <c r="G28" s="86">
        <v>1</v>
      </c>
      <c r="H28" s="254"/>
      <c r="I28" s="671">
        <f t="shared" si="2"/>
        <v>0</v>
      </c>
      <c r="J28" s="823"/>
      <c r="K28" s="275">
        <v>40637</v>
      </c>
      <c r="L28" s="274">
        <v>41468406379</v>
      </c>
      <c r="M28" s="232" t="s">
        <v>12</v>
      </c>
      <c r="N28" s="227">
        <v>63</v>
      </c>
      <c r="O28" s="273">
        <v>6</v>
      </c>
      <c r="P28" s="689">
        <v>3.99</v>
      </c>
      <c r="Q28" s="86">
        <v>1</v>
      </c>
      <c r="R28" s="254"/>
      <c r="S28" s="671">
        <f t="shared" si="3"/>
        <v>0</v>
      </c>
      <c r="T28" s="109"/>
      <c r="U28" s="751"/>
      <c r="V28" s="9"/>
    </row>
    <row r="29" spans="1:22">
      <c r="A29" s="275">
        <v>40541</v>
      </c>
      <c r="B29" s="259">
        <v>41468405419</v>
      </c>
      <c r="C29" s="232" t="s">
        <v>18</v>
      </c>
      <c r="D29" s="128">
        <v>54</v>
      </c>
      <c r="E29" s="270">
        <v>6</v>
      </c>
      <c r="F29" s="688">
        <v>3.99</v>
      </c>
      <c r="G29" s="86">
        <v>1</v>
      </c>
      <c r="H29" s="254"/>
      <c r="I29" s="671">
        <f t="shared" si="2"/>
        <v>0</v>
      </c>
      <c r="J29" s="823"/>
      <c r="K29" s="275">
        <v>40471</v>
      </c>
      <c r="L29" s="274">
        <v>41468404719</v>
      </c>
      <c r="M29" s="232" t="s">
        <v>296</v>
      </c>
      <c r="N29" s="227">
        <v>27</v>
      </c>
      <c r="O29" s="273">
        <v>6</v>
      </c>
      <c r="P29" s="689">
        <v>3.99</v>
      </c>
      <c r="Q29" s="86">
        <v>1</v>
      </c>
      <c r="R29" s="254"/>
      <c r="S29" s="671">
        <f t="shared" si="3"/>
        <v>0</v>
      </c>
      <c r="T29" s="109"/>
      <c r="U29" s="751"/>
      <c r="V29" s="9"/>
    </row>
    <row r="30" spans="1:22">
      <c r="A30" s="275">
        <v>40631</v>
      </c>
      <c r="B30" s="259">
        <v>41468406317</v>
      </c>
      <c r="C30" s="232" t="s">
        <v>18</v>
      </c>
      <c r="D30" s="128">
        <v>63</v>
      </c>
      <c r="E30" s="270">
        <v>6</v>
      </c>
      <c r="F30" s="688">
        <v>3.99</v>
      </c>
      <c r="G30" s="86">
        <v>1</v>
      </c>
      <c r="H30" s="254"/>
      <c r="I30" s="671">
        <f t="shared" si="2"/>
        <v>0</v>
      </c>
      <c r="J30" s="823"/>
      <c r="K30" s="275">
        <v>40472</v>
      </c>
      <c r="L30" s="274">
        <v>41468404726</v>
      </c>
      <c r="M30" s="232" t="s">
        <v>296</v>
      </c>
      <c r="N30" s="227">
        <v>36</v>
      </c>
      <c r="O30" s="273">
        <v>6</v>
      </c>
      <c r="P30" s="689">
        <v>3.99</v>
      </c>
      <c r="Q30" s="86">
        <v>1</v>
      </c>
      <c r="R30" s="254"/>
      <c r="S30" s="671">
        <f t="shared" si="3"/>
        <v>0</v>
      </c>
      <c r="T30" s="109"/>
      <c r="U30" s="751"/>
      <c r="V30" s="9"/>
    </row>
    <row r="31" spans="1:22">
      <c r="A31" s="275">
        <v>40467</v>
      </c>
      <c r="B31" s="259">
        <v>41468404672</v>
      </c>
      <c r="C31" s="232" t="s">
        <v>301</v>
      </c>
      <c r="D31" s="128">
        <v>27</v>
      </c>
      <c r="E31" s="270">
        <v>6</v>
      </c>
      <c r="F31" s="688">
        <v>3.99</v>
      </c>
      <c r="G31" s="86">
        <v>1</v>
      </c>
      <c r="H31" s="254"/>
      <c r="I31" s="671">
        <f t="shared" ref="I31:I62" si="4">H31*G31</f>
        <v>0</v>
      </c>
      <c r="J31" s="823"/>
      <c r="K31" s="275">
        <v>40465</v>
      </c>
      <c r="L31" s="274">
        <v>41468404658</v>
      </c>
      <c r="M31" s="232" t="s">
        <v>296</v>
      </c>
      <c r="N31" s="227">
        <v>40</v>
      </c>
      <c r="O31" s="273">
        <v>6</v>
      </c>
      <c r="P31" s="689">
        <v>3.99</v>
      </c>
      <c r="Q31" s="86">
        <v>1</v>
      </c>
      <c r="R31" s="254"/>
      <c r="S31" s="671">
        <f t="shared" si="3"/>
        <v>0</v>
      </c>
      <c r="T31" s="109"/>
      <c r="U31" s="751"/>
      <c r="V31" s="9"/>
    </row>
    <row r="32" spans="1:22">
      <c r="A32" s="275">
        <v>40468</v>
      </c>
      <c r="B32" s="259">
        <v>41468404689</v>
      </c>
      <c r="C32" s="232" t="s">
        <v>301</v>
      </c>
      <c r="D32" s="128">
        <v>36</v>
      </c>
      <c r="E32" s="270">
        <v>6</v>
      </c>
      <c r="F32" s="688">
        <v>3.99</v>
      </c>
      <c r="G32" s="86">
        <v>1</v>
      </c>
      <c r="H32" s="254"/>
      <c r="I32" s="671">
        <f t="shared" si="4"/>
        <v>0</v>
      </c>
      <c r="J32" s="823"/>
      <c r="K32" s="275">
        <v>40466</v>
      </c>
      <c r="L32" s="274">
        <v>41468404665</v>
      </c>
      <c r="M32" s="232" t="s">
        <v>296</v>
      </c>
      <c r="N32" s="227">
        <v>45</v>
      </c>
      <c r="O32" s="273">
        <v>6</v>
      </c>
      <c r="P32" s="689">
        <v>3.99</v>
      </c>
      <c r="Q32" s="86">
        <v>1</v>
      </c>
      <c r="R32" s="254"/>
      <c r="S32" s="671">
        <f t="shared" si="3"/>
        <v>0</v>
      </c>
      <c r="T32" s="109"/>
      <c r="U32" s="751"/>
      <c r="V32" s="9"/>
    </row>
    <row r="33" spans="1:22">
      <c r="A33" s="275">
        <v>40463</v>
      </c>
      <c r="B33" s="259">
        <v>41468404634</v>
      </c>
      <c r="C33" s="232" t="s">
        <v>295</v>
      </c>
      <c r="D33" s="128">
        <v>40</v>
      </c>
      <c r="E33" s="270">
        <v>6</v>
      </c>
      <c r="F33" s="688">
        <v>3.99</v>
      </c>
      <c r="G33" s="86">
        <v>1</v>
      </c>
      <c r="H33" s="254"/>
      <c r="I33" s="671">
        <f t="shared" si="4"/>
        <v>0</v>
      </c>
      <c r="J33" s="823"/>
      <c r="K33" s="275">
        <v>40473</v>
      </c>
      <c r="L33" s="274">
        <v>41468404733</v>
      </c>
      <c r="M33" s="232" t="s">
        <v>296</v>
      </c>
      <c r="N33" s="227">
        <v>54</v>
      </c>
      <c r="O33" s="273">
        <v>6</v>
      </c>
      <c r="P33" s="689">
        <v>3.99</v>
      </c>
      <c r="Q33" s="86">
        <v>1</v>
      </c>
      <c r="R33" s="254"/>
      <c r="S33" s="671">
        <f t="shared" si="3"/>
        <v>0</v>
      </c>
      <c r="T33" s="109"/>
      <c r="U33" s="751"/>
      <c r="V33" s="9"/>
    </row>
    <row r="34" spans="1:22">
      <c r="A34" s="275">
        <v>40464</v>
      </c>
      <c r="B34" s="259">
        <v>41468404641</v>
      </c>
      <c r="C34" s="232" t="s">
        <v>295</v>
      </c>
      <c r="D34" s="128">
        <v>45</v>
      </c>
      <c r="E34" s="270">
        <v>6</v>
      </c>
      <c r="F34" s="688">
        <v>3.99</v>
      </c>
      <c r="G34" s="86">
        <v>1</v>
      </c>
      <c r="H34" s="254"/>
      <c r="I34" s="671">
        <f t="shared" si="4"/>
        <v>0</v>
      </c>
      <c r="J34" s="823"/>
      <c r="K34" s="275">
        <v>40474</v>
      </c>
      <c r="L34" s="826">
        <v>41468404740</v>
      </c>
      <c r="M34" s="232" t="s">
        <v>296</v>
      </c>
      <c r="N34" s="227">
        <v>63</v>
      </c>
      <c r="O34" s="273">
        <v>6</v>
      </c>
      <c r="P34" s="689">
        <v>3.99</v>
      </c>
      <c r="Q34" s="86">
        <v>1</v>
      </c>
      <c r="R34" s="254"/>
      <c r="S34" s="671">
        <f t="shared" si="3"/>
        <v>0</v>
      </c>
      <c r="T34" s="109"/>
      <c r="U34" s="751"/>
      <c r="V34" s="9"/>
    </row>
    <row r="35" spans="1:22">
      <c r="A35" s="275">
        <v>40469</v>
      </c>
      <c r="B35" s="259">
        <v>41468404696</v>
      </c>
      <c r="C35" s="232" t="s">
        <v>295</v>
      </c>
      <c r="D35" s="128">
        <v>54</v>
      </c>
      <c r="E35" s="270">
        <v>6</v>
      </c>
      <c r="F35" s="688">
        <v>3.99</v>
      </c>
      <c r="G35" s="86">
        <v>1</v>
      </c>
      <c r="H35" s="254"/>
      <c r="I35" s="671">
        <f t="shared" si="4"/>
        <v>0</v>
      </c>
      <c r="J35" s="823"/>
      <c r="K35" s="106">
        <v>40366</v>
      </c>
      <c r="L35" s="803">
        <v>41468403668</v>
      </c>
      <c r="M35" s="224" t="s">
        <v>31</v>
      </c>
      <c r="N35" s="227">
        <v>36</v>
      </c>
      <c r="O35" s="273">
        <v>6</v>
      </c>
      <c r="P35" s="689">
        <v>3.99</v>
      </c>
      <c r="Q35" s="86">
        <v>1</v>
      </c>
      <c r="R35" s="254"/>
      <c r="S35" s="671">
        <f t="shared" ref="S35:S37" si="5">R35*Q35</f>
        <v>0</v>
      </c>
      <c r="T35" s="109"/>
      <c r="U35" s="751"/>
      <c r="V35" s="9"/>
    </row>
    <row r="36" spans="1:22">
      <c r="A36" s="275">
        <v>40470</v>
      </c>
      <c r="B36" s="259">
        <v>41468404702</v>
      </c>
      <c r="C36" s="232" t="s">
        <v>295</v>
      </c>
      <c r="D36" s="128">
        <v>63</v>
      </c>
      <c r="E36" s="270">
        <v>6</v>
      </c>
      <c r="F36" s="688">
        <v>3.99</v>
      </c>
      <c r="G36" s="86">
        <v>1</v>
      </c>
      <c r="H36" s="254"/>
      <c r="I36" s="671">
        <f t="shared" si="4"/>
        <v>0</v>
      </c>
      <c r="J36" s="823"/>
      <c r="K36" s="106">
        <v>40445</v>
      </c>
      <c r="L36" s="803">
        <v>41468404450</v>
      </c>
      <c r="M36" s="224" t="s">
        <v>31</v>
      </c>
      <c r="N36" s="227">
        <v>45</v>
      </c>
      <c r="O36" s="273">
        <v>6</v>
      </c>
      <c r="P36" s="689">
        <v>3.99</v>
      </c>
      <c r="Q36" s="86">
        <v>1</v>
      </c>
      <c r="R36" s="254"/>
      <c r="S36" s="671">
        <f t="shared" si="5"/>
        <v>0</v>
      </c>
      <c r="T36" s="109"/>
      <c r="U36" s="751"/>
      <c r="V36" s="9"/>
    </row>
    <row r="37" spans="1:22">
      <c r="A37" s="275">
        <v>40273</v>
      </c>
      <c r="B37" s="259">
        <v>41468402739</v>
      </c>
      <c r="C37" s="232" t="s">
        <v>16</v>
      </c>
      <c r="D37" s="128">
        <v>27</v>
      </c>
      <c r="E37" s="270">
        <v>6</v>
      </c>
      <c r="F37" s="688">
        <v>3.99</v>
      </c>
      <c r="G37" s="86">
        <v>1</v>
      </c>
      <c r="H37" s="254"/>
      <c r="I37" s="671">
        <f t="shared" si="4"/>
        <v>0</v>
      </c>
      <c r="J37" s="823"/>
      <c r="K37" s="106">
        <v>40545</v>
      </c>
      <c r="L37" s="803">
        <v>41468405457</v>
      </c>
      <c r="M37" s="224" t="s">
        <v>31</v>
      </c>
      <c r="N37" s="227">
        <v>54</v>
      </c>
      <c r="O37" s="273">
        <v>6</v>
      </c>
      <c r="P37" s="689">
        <v>3.99</v>
      </c>
      <c r="Q37" s="86">
        <v>1</v>
      </c>
      <c r="R37" s="254"/>
      <c r="S37" s="671">
        <f t="shared" si="5"/>
        <v>0</v>
      </c>
      <c r="T37" s="109"/>
      <c r="U37" s="751"/>
      <c r="V37" s="9"/>
    </row>
    <row r="38" spans="1:22">
      <c r="A38" s="275">
        <v>40363</v>
      </c>
      <c r="B38" s="259">
        <v>41468403637</v>
      </c>
      <c r="C38" s="232" t="s">
        <v>16</v>
      </c>
      <c r="D38" s="128">
        <v>36</v>
      </c>
      <c r="E38" s="270">
        <v>6</v>
      </c>
      <c r="F38" s="688">
        <v>3.99</v>
      </c>
      <c r="G38" s="86">
        <v>1</v>
      </c>
      <c r="H38" s="254"/>
      <c r="I38" s="671">
        <f t="shared" si="4"/>
        <v>0</v>
      </c>
      <c r="J38" s="823"/>
      <c r="K38" s="822">
        <v>40475</v>
      </c>
      <c r="L38" s="272">
        <v>41468404757</v>
      </c>
      <c r="M38" s="237" t="s">
        <v>297</v>
      </c>
      <c r="N38" s="273">
        <v>27</v>
      </c>
      <c r="O38" s="273">
        <v>6</v>
      </c>
      <c r="P38" s="691">
        <v>3.99</v>
      </c>
      <c r="Q38" s="135">
        <v>1</v>
      </c>
      <c r="R38" s="257"/>
      <c r="S38" s="812">
        <f t="shared" ref="S38:S61" si="6">R38*Q38</f>
        <v>0</v>
      </c>
      <c r="T38" s="109"/>
      <c r="U38" s="751"/>
      <c r="V38" s="9"/>
    </row>
    <row r="39" spans="1:22">
      <c r="A39" s="275">
        <v>40403</v>
      </c>
      <c r="B39" s="259">
        <v>41468404030</v>
      </c>
      <c r="C39" s="232" t="s">
        <v>16</v>
      </c>
      <c r="D39" s="128">
        <v>40</v>
      </c>
      <c r="E39" s="270">
        <v>6</v>
      </c>
      <c r="F39" s="688">
        <v>3.99</v>
      </c>
      <c r="G39" s="86">
        <v>1</v>
      </c>
      <c r="H39" s="254"/>
      <c r="I39" s="671">
        <f t="shared" si="4"/>
        <v>0</v>
      </c>
      <c r="J39" s="823"/>
      <c r="K39" s="275">
        <v>40476</v>
      </c>
      <c r="L39" s="274">
        <v>41468404764</v>
      </c>
      <c r="M39" s="232" t="s">
        <v>297</v>
      </c>
      <c r="N39" s="227">
        <v>36</v>
      </c>
      <c r="O39" s="273">
        <v>6</v>
      </c>
      <c r="P39" s="689">
        <v>3.99</v>
      </c>
      <c r="Q39" s="86">
        <v>1</v>
      </c>
      <c r="R39" s="254"/>
      <c r="S39" s="671">
        <f t="shared" si="6"/>
        <v>0</v>
      </c>
      <c r="T39" s="109"/>
      <c r="U39" s="751"/>
      <c r="V39" s="9"/>
    </row>
    <row r="40" spans="1:22">
      <c r="A40" s="219">
        <v>40453</v>
      </c>
      <c r="B40" s="259">
        <v>41468404535</v>
      </c>
      <c r="C40" s="232" t="s">
        <v>16</v>
      </c>
      <c r="D40" s="128">
        <v>45</v>
      </c>
      <c r="E40" s="270">
        <v>6</v>
      </c>
      <c r="F40" s="688">
        <v>3.99</v>
      </c>
      <c r="G40" s="86">
        <v>1</v>
      </c>
      <c r="H40" s="254"/>
      <c r="I40" s="671">
        <f t="shared" si="4"/>
        <v>0</v>
      </c>
      <c r="J40" s="824"/>
      <c r="K40" s="275">
        <v>40461</v>
      </c>
      <c r="L40" s="274">
        <v>41468404640</v>
      </c>
      <c r="M40" s="232" t="s">
        <v>297</v>
      </c>
      <c r="N40" s="227">
        <v>40</v>
      </c>
      <c r="O40" s="273">
        <v>6</v>
      </c>
      <c r="P40" s="689">
        <v>3.99</v>
      </c>
      <c r="Q40" s="86">
        <v>1</v>
      </c>
      <c r="R40" s="254"/>
      <c r="S40" s="671">
        <f t="shared" si="6"/>
        <v>0</v>
      </c>
      <c r="T40" s="109"/>
      <c r="U40" s="751"/>
      <c r="V40" s="9"/>
    </row>
    <row r="41" spans="1:22">
      <c r="A41" s="219">
        <v>40543</v>
      </c>
      <c r="B41" s="259">
        <v>41468405433</v>
      </c>
      <c r="C41" s="232" t="s">
        <v>16</v>
      </c>
      <c r="D41" s="128">
        <v>54</v>
      </c>
      <c r="E41" s="270">
        <v>6</v>
      </c>
      <c r="F41" s="688">
        <v>3.99</v>
      </c>
      <c r="G41" s="86">
        <v>1</v>
      </c>
      <c r="H41" s="254"/>
      <c r="I41" s="671">
        <f t="shared" si="4"/>
        <v>0</v>
      </c>
      <c r="J41" s="824"/>
      <c r="K41" s="275">
        <v>40462</v>
      </c>
      <c r="L41" s="274">
        <v>41468404627</v>
      </c>
      <c r="M41" s="232" t="s">
        <v>297</v>
      </c>
      <c r="N41" s="227">
        <v>45</v>
      </c>
      <c r="O41" s="227">
        <v>6</v>
      </c>
      <c r="P41" s="689">
        <v>3.99</v>
      </c>
      <c r="Q41" s="86">
        <v>1</v>
      </c>
      <c r="R41" s="254"/>
      <c r="S41" s="671">
        <f t="shared" si="6"/>
        <v>0</v>
      </c>
      <c r="T41" s="109"/>
      <c r="U41" s="751"/>
      <c r="V41" s="9"/>
    </row>
    <row r="42" spans="1:22">
      <c r="A42" s="275">
        <v>40633</v>
      </c>
      <c r="B42" s="259">
        <v>41468406331</v>
      </c>
      <c r="C42" s="232" t="s">
        <v>16</v>
      </c>
      <c r="D42" s="128">
        <v>63</v>
      </c>
      <c r="E42" s="270">
        <v>6</v>
      </c>
      <c r="F42" s="688">
        <v>3.99</v>
      </c>
      <c r="G42" s="86">
        <v>1</v>
      </c>
      <c r="H42" s="254"/>
      <c r="I42" s="671">
        <f t="shared" si="4"/>
        <v>0</v>
      </c>
      <c r="J42" s="824"/>
      <c r="K42" s="275">
        <v>40477</v>
      </c>
      <c r="L42" s="274">
        <v>41468404771</v>
      </c>
      <c r="M42" s="232" t="s">
        <v>297</v>
      </c>
      <c r="N42" s="227">
        <v>54</v>
      </c>
      <c r="O42" s="227">
        <v>6</v>
      </c>
      <c r="P42" s="689">
        <v>3.99</v>
      </c>
      <c r="Q42" s="86">
        <v>1</v>
      </c>
      <c r="R42" s="254"/>
      <c r="S42" s="671">
        <f t="shared" si="6"/>
        <v>0</v>
      </c>
      <c r="T42" s="109"/>
      <c r="U42" s="751"/>
      <c r="V42" s="9"/>
    </row>
    <row r="43" spans="1:22">
      <c r="A43" s="276">
        <v>40256</v>
      </c>
      <c r="B43" s="259">
        <v>41468402562</v>
      </c>
      <c r="C43" s="224" t="s">
        <v>8</v>
      </c>
      <c r="D43" s="128">
        <v>27</v>
      </c>
      <c r="E43" s="270">
        <v>6</v>
      </c>
      <c r="F43" s="688">
        <v>3.99</v>
      </c>
      <c r="G43" s="86">
        <v>1</v>
      </c>
      <c r="H43" s="254"/>
      <c r="I43" s="671">
        <f t="shared" si="4"/>
        <v>0</v>
      </c>
      <c r="J43" s="824"/>
      <c r="K43" s="275">
        <v>40478</v>
      </c>
      <c r="L43" s="274">
        <v>41468404788</v>
      </c>
      <c r="M43" s="232" t="s">
        <v>297</v>
      </c>
      <c r="N43" s="227">
        <v>63</v>
      </c>
      <c r="O43" s="227">
        <v>6</v>
      </c>
      <c r="P43" s="689">
        <v>3.99</v>
      </c>
      <c r="Q43" s="86">
        <v>1</v>
      </c>
      <c r="R43" s="254"/>
      <c r="S43" s="671">
        <f t="shared" si="6"/>
        <v>0</v>
      </c>
      <c r="T43" s="109"/>
      <c r="U43" s="751"/>
      <c r="V43" s="9"/>
    </row>
    <row r="44" spans="1:22">
      <c r="A44" s="276">
        <v>40356</v>
      </c>
      <c r="B44" s="259">
        <v>41468403569</v>
      </c>
      <c r="C44" s="224" t="s">
        <v>8</v>
      </c>
      <c r="D44" s="128">
        <v>36</v>
      </c>
      <c r="E44" s="270">
        <v>6</v>
      </c>
      <c r="F44" s="688">
        <v>3.99</v>
      </c>
      <c r="G44" s="86">
        <v>1</v>
      </c>
      <c r="H44" s="254"/>
      <c r="I44" s="671">
        <f t="shared" si="4"/>
        <v>0</v>
      </c>
      <c r="J44" s="824"/>
      <c r="K44" s="275">
        <v>40257</v>
      </c>
      <c r="L44" s="274">
        <v>41468402579</v>
      </c>
      <c r="M44" s="232" t="s">
        <v>13</v>
      </c>
      <c r="N44" s="227">
        <v>27</v>
      </c>
      <c r="O44" s="227">
        <v>6</v>
      </c>
      <c r="P44" s="689">
        <v>3.99</v>
      </c>
      <c r="Q44" s="86">
        <v>1</v>
      </c>
      <c r="R44" s="254"/>
      <c r="S44" s="671">
        <f t="shared" si="6"/>
        <v>0</v>
      </c>
      <c r="T44" s="109"/>
      <c r="U44" s="751"/>
      <c r="V44" s="9"/>
    </row>
    <row r="45" spans="1:22">
      <c r="A45" s="276">
        <v>40357</v>
      </c>
      <c r="B45" s="259">
        <v>41468403576</v>
      </c>
      <c r="C45" s="224" t="s">
        <v>8</v>
      </c>
      <c r="D45" s="128">
        <v>40</v>
      </c>
      <c r="E45" s="270">
        <v>6</v>
      </c>
      <c r="F45" s="688">
        <v>3.99</v>
      </c>
      <c r="G45" s="86">
        <v>1</v>
      </c>
      <c r="H45" s="254"/>
      <c r="I45" s="671">
        <f t="shared" si="4"/>
        <v>0</v>
      </c>
      <c r="J45" s="824"/>
      <c r="K45" s="276">
        <v>40358</v>
      </c>
      <c r="L45" s="274">
        <v>41468403583</v>
      </c>
      <c r="M45" s="277" t="s">
        <v>13</v>
      </c>
      <c r="N45" s="227">
        <v>36</v>
      </c>
      <c r="O45" s="227">
        <v>6</v>
      </c>
      <c r="P45" s="689">
        <v>3.99</v>
      </c>
      <c r="Q45" s="86">
        <v>1</v>
      </c>
      <c r="R45" s="254"/>
      <c r="S45" s="671">
        <f t="shared" si="6"/>
        <v>0</v>
      </c>
      <c r="T45" s="109"/>
      <c r="U45" s="751"/>
      <c r="V45" s="9"/>
    </row>
    <row r="46" spans="1:22">
      <c r="A46" s="276">
        <v>40456</v>
      </c>
      <c r="B46" s="259">
        <v>41468404566</v>
      </c>
      <c r="C46" s="224" t="s">
        <v>8</v>
      </c>
      <c r="D46" s="128">
        <v>45</v>
      </c>
      <c r="E46" s="270">
        <v>6</v>
      </c>
      <c r="F46" s="688">
        <v>3.99</v>
      </c>
      <c r="G46" s="86">
        <v>1</v>
      </c>
      <c r="H46" s="254"/>
      <c r="I46" s="671">
        <f t="shared" si="4"/>
        <v>0</v>
      </c>
      <c r="J46" s="824"/>
      <c r="K46" s="276">
        <v>40359</v>
      </c>
      <c r="L46" s="274">
        <v>41468403590</v>
      </c>
      <c r="M46" s="277" t="s">
        <v>13</v>
      </c>
      <c r="N46" s="227">
        <v>40</v>
      </c>
      <c r="O46" s="227">
        <v>6</v>
      </c>
      <c r="P46" s="689">
        <v>3.99</v>
      </c>
      <c r="Q46" s="86">
        <v>1</v>
      </c>
      <c r="R46" s="254"/>
      <c r="S46" s="671">
        <f t="shared" si="6"/>
        <v>0</v>
      </c>
      <c r="T46" s="109"/>
      <c r="U46" s="751"/>
      <c r="V46" s="9"/>
    </row>
    <row r="47" spans="1:22">
      <c r="A47" s="276">
        <v>40556</v>
      </c>
      <c r="B47" s="259">
        <v>41468405563</v>
      </c>
      <c r="C47" s="224" t="s">
        <v>8</v>
      </c>
      <c r="D47" s="128">
        <v>54</v>
      </c>
      <c r="E47" s="270">
        <v>6</v>
      </c>
      <c r="F47" s="688">
        <v>3.99</v>
      </c>
      <c r="G47" s="86">
        <v>1</v>
      </c>
      <c r="H47" s="254"/>
      <c r="I47" s="671">
        <f t="shared" si="4"/>
        <v>0</v>
      </c>
      <c r="J47" s="824"/>
      <c r="K47" s="276">
        <v>40459</v>
      </c>
      <c r="L47" s="274">
        <v>41468404597</v>
      </c>
      <c r="M47" s="277" t="s">
        <v>13</v>
      </c>
      <c r="N47" s="227">
        <v>45</v>
      </c>
      <c r="O47" s="227">
        <v>6</v>
      </c>
      <c r="P47" s="689">
        <v>3.99</v>
      </c>
      <c r="Q47" s="86">
        <v>1</v>
      </c>
      <c r="R47" s="254"/>
      <c r="S47" s="671">
        <f t="shared" si="6"/>
        <v>0</v>
      </c>
      <c r="T47" s="109"/>
      <c r="U47" s="751"/>
      <c r="V47" s="9"/>
    </row>
    <row r="48" spans="1:22">
      <c r="A48" s="276">
        <v>40656</v>
      </c>
      <c r="B48" s="259">
        <v>41468406560</v>
      </c>
      <c r="C48" s="224" t="s">
        <v>8</v>
      </c>
      <c r="D48" s="128">
        <v>63</v>
      </c>
      <c r="E48" s="270">
        <v>6</v>
      </c>
      <c r="F48" s="688">
        <v>3.99</v>
      </c>
      <c r="G48" s="86">
        <v>1</v>
      </c>
      <c r="H48" s="254"/>
      <c r="I48" s="671">
        <f t="shared" si="4"/>
        <v>0</v>
      </c>
      <c r="J48" s="824"/>
      <c r="K48" s="276">
        <v>40557</v>
      </c>
      <c r="L48" s="274">
        <v>41468405570</v>
      </c>
      <c r="M48" s="277" t="s">
        <v>13</v>
      </c>
      <c r="N48" s="227">
        <v>54</v>
      </c>
      <c r="O48" s="227">
        <v>6</v>
      </c>
      <c r="P48" s="689">
        <v>3.99</v>
      </c>
      <c r="Q48" s="86">
        <v>1</v>
      </c>
      <c r="R48" s="254"/>
      <c r="S48" s="671">
        <f t="shared" si="6"/>
        <v>0</v>
      </c>
      <c r="T48" s="109"/>
      <c r="U48" s="751"/>
      <c r="V48" s="9"/>
    </row>
    <row r="49" spans="1:22">
      <c r="A49" s="275">
        <v>40274</v>
      </c>
      <c r="B49" s="259">
        <v>41468402746</v>
      </c>
      <c r="C49" s="232" t="s">
        <v>10</v>
      </c>
      <c r="D49" s="128">
        <v>27</v>
      </c>
      <c r="E49" s="270">
        <v>6</v>
      </c>
      <c r="F49" s="688">
        <v>3.99</v>
      </c>
      <c r="G49" s="86">
        <v>1</v>
      </c>
      <c r="H49" s="254"/>
      <c r="I49" s="671">
        <f t="shared" si="4"/>
        <v>0</v>
      </c>
      <c r="J49" s="824"/>
      <c r="K49" s="276">
        <v>40657</v>
      </c>
      <c r="L49" s="274">
        <v>41468406577</v>
      </c>
      <c r="M49" s="277" t="s">
        <v>13</v>
      </c>
      <c r="N49" s="227">
        <v>63</v>
      </c>
      <c r="O49" s="227">
        <v>6</v>
      </c>
      <c r="P49" s="689">
        <v>3.99</v>
      </c>
      <c r="Q49" s="86">
        <v>1</v>
      </c>
      <c r="R49" s="254"/>
      <c r="S49" s="671">
        <f t="shared" si="6"/>
        <v>0</v>
      </c>
      <c r="T49" s="109"/>
      <c r="U49" s="751"/>
      <c r="V49" s="9"/>
    </row>
    <row r="50" spans="1:22">
      <c r="A50" s="275">
        <v>40364</v>
      </c>
      <c r="B50" s="259">
        <v>41468403644</v>
      </c>
      <c r="C50" s="232" t="s">
        <v>10</v>
      </c>
      <c r="D50" s="128">
        <v>36</v>
      </c>
      <c r="E50" s="270">
        <v>6</v>
      </c>
      <c r="F50" s="688">
        <v>3.99</v>
      </c>
      <c r="G50" s="86">
        <v>1</v>
      </c>
      <c r="H50" s="254"/>
      <c r="I50" s="671">
        <f t="shared" si="4"/>
        <v>0</v>
      </c>
      <c r="J50" s="824"/>
      <c r="K50" s="276">
        <v>40258</v>
      </c>
      <c r="L50" s="274">
        <v>41468402586</v>
      </c>
      <c r="M50" s="232" t="s">
        <v>14</v>
      </c>
      <c r="N50" s="227">
        <v>27</v>
      </c>
      <c r="O50" s="227">
        <v>6</v>
      </c>
      <c r="P50" s="689">
        <v>3.99</v>
      </c>
      <c r="Q50" s="86">
        <v>1</v>
      </c>
      <c r="R50" s="254"/>
      <c r="S50" s="671">
        <f t="shared" si="6"/>
        <v>0</v>
      </c>
      <c r="T50" s="109"/>
      <c r="U50" s="751"/>
      <c r="V50" s="9"/>
    </row>
    <row r="51" spans="1:22">
      <c r="A51" s="275">
        <v>40404</v>
      </c>
      <c r="B51" s="259">
        <v>41468404047</v>
      </c>
      <c r="C51" s="232" t="s">
        <v>10</v>
      </c>
      <c r="D51" s="128">
        <v>40</v>
      </c>
      <c r="E51" s="270">
        <v>6</v>
      </c>
      <c r="F51" s="688">
        <v>3.99</v>
      </c>
      <c r="G51" s="86">
        <v>1</v>
      </c>
      <c r="H51" s="254"/>
      <c r="I51" s="671">
        <f t="shared" si="4"/>
        <v>0</v>
      </c>
      <c r="J51" s="824"/>
      <c r="K51" s="276">
        <v>40360</v>
      </c>
      <c r="L51" s="274">
        <v>41468403606</v>
      </c>
      <c r="M51" s="232" t="s">
        <v>14</v>
      </c>
      <c r="N51" s="227">
        <v>36</v>
      </c>
      <c r="O51" s="227">
        <v>6</v>
      </c>
      <c r="P51" s="689">
        <v>3.99</v>
      </c>
      <c r="Q51" s="86">
        <v>1</v>
      </c>
      <c r="R51" s="254"/>
      <c r="S51" s="671">
        <f t="shared" si="6"/>
        <v>0</v>
      </c>
      <c r="T51" s="109"/>
      <c r="U51" s="751"/>
      <c r="V51" s="9"/>
    </row>
    <row r="52" spans="1:22">
      <c r="A52" s="275">
        <v>40454</v>
      </c>
      <c r="B52" s="259">
        <v>41468404542</v>
      </c>
      <c r="C52" s="232" t="s">
        <v>10</v>
      </c>
      <c r="D52" s="128">
        <v>45</v>
      </c>
      <c r="E52" s="270">
        <v>6</v>
      </c>
      <c r="F52" s="688">
        <v>3.99</v>
      </c>
      <c r="G52" s="86">
        <v>1</v>
      </c>
      <c r="H52" s="254"/>
      <c r="I52" s="671">
        <f t="shared" si="4"/>
        <v>0</v>
      </c>
      <c r="J52" s="823"/>
      <c r="K52" s="276">
        <v>40368</v>
      </c>
      <c r="L52" s="274">
        <v>41468403682</v>
      </c>
      <c r="M52" s="232" t="s">
        <v>14</v>
      </c>
      <c r="N52" s="227">
        <v>40</v>
      </c>
      <c r="O52" s="227">
        <v>6</v>
      </c>
      <c r="P52" s="689">
        <v>3.99</v>
      </c>
      <c r="Q52" s="86">
        <v>1</v>
      </c>
      <c r="R52" s="254"/>
      <c r="S52" s="671">
        <f t="shared" si="6"/>
        <v>0</v>
      </c>
      <c r="T52" s="109"/>
      <c r="U52" s="751"/>
      <c r="V52" s="9"/>
    </row>
    <row r="53" spans="1:22">
      <c r="A53" s="275">
        <v>40544</v>
      </c>
      <c r="B53" s="259">
        <v>41468405440</v>
      </c>
      <c r="C53" s="232" t="s">
        <v>10</v>
      </c>
      <c r="D53" s="128">
        <v>54</v>
      </c>
      <c r="E53" s="270">
        <v>6</v>
      </c>
      <c r="F53" s="688">
        <v>3.99</v>
      </c>
      <c r="G53" s="86">
        <v>1</v>
      </c>
      <c r="H53" s="254"/>
      <c r="I53" s="671">
        <f t="shared" si="4"/>
        <v>0</v>
      </c>
      <c r="J53" s="823"/>
      <c r="K53" s="276">
        <v>40460</v>
      </c>
      <c r="L53" s="274">
        <v>41468404603</v>
      </c>
      <c r="M53" s="232" t="s">
        <v>14</v>
      </c>
      <c r="N53" s="227">
        <v>45</v>
      </c>
      <c r="O53" s="227">
        <v>6</v>
      </c>
      <c r="P53" s="689">
        <v>3.99</v>
      </c>
      <c r="Q53" s="86">
        <v>1</v>
      </c>
      <c r="R53" s="254"/>
      <c r="S53" s="671">
        <f t="shared" si="6"/>
        <v>0</v>
      </c>
      <c r="T53" s="109"/>
      <c r="U53" s="751"/>
      <c r="V53" s="9"/>
    </row>
    <row r="54" spans="1:22">
      <c r="A54" s="275">
        <v>40634</v>
      </c>
      <c r="B54" s="259">
        <v>41468406348</v>
      </c>
      <c r="C54" s="232" t="s">
        <v>10</v>
      </c>
      <c r="D54" s="128">
        <v>63</v>
      </c>
      <c r="E54" s="270">
        <v>6</v>
      </c>
      <c r="F54" s="688">
        <v>3.99</v>
      </c>
      <c r="G54" s="86">
        <v>1</v>
      </c>
      <c r="H54" s="254"/>
      <c r="I54" s="671">
        <f t="shared" si="4"/>
        <v>0</v>
      </c>
      <c r="J54" s="823"/>
      <c r="K54" s="276">
        <v>40560</v>
      </c>
      <c r="L54" s="274">
        <v>41468405600</v>
      </c>
      <c r="M54" s="232" t="s">
        <v>14</v>
      </c>
      <c r="N54" s="227">
        <v>54</v>
      </c>
      <c r="O54" s="227">
        <v>6</v>
      </c>
      <c r="P54" s="689">
        <v>3.99</v>
      </c>
      <c r="Q54" s="86">
        <v>1</v>
      </c>
      <c r="R54" s="254"/>
      <c r="S54" s="671">
        <f t="shared" si="6"/>
        <v>0</v>
      </c>
      <c r="T54" s="109"/>
      <c r="U54" s="751"/>
      <c r="V54" s="9"/>
    </row>
    <row r="55" spans="1:22">
      <c r="A55" s="275">
        <v>40281</v>
      </c>
      <c r="B55" s="259">
        <v>41468402814</v>
      </c>
      <c r="C55" s="232" t="s">
        <v>76</v>
      </c>
      <c r="D55" s="128">
        <v>27</v>
      </c>
      <c r="E55" s="270">
        <v>6</v>
      </c>
      <c r="F55" s="688">
        <v>3.99</v>
      </c>
      <c r="G55" s="86">
        <v>1</v>
      </c>
      <c r="H55" s="254"/>
      <c r="I55" s="671">
        <f t="shared" si="4"/>
        <v>0</v>
      </c>
      <c r="J55" s="823"/>
      <c r="K55" s="276">
        <v>40660</v>
      </c>
      <c r="L55" s="274">
        <v>41468406607</v>
      </c>
      <c r="M55" s="232" t="s">
        <v>14</v>
      </c>
      <c r="N55" s="227">
        <v>63</v>
      </c>
      <c r="O55" s="227">
        <v>6</v>
      </c>
      <c r="P55" s="689">
        <v>3.99</v>
      </c>
      <c r="Q55" s="86">
        <v>1</v>
      </c>
      <c r="R55" s="254"/>
      <c r="S55" s="671">
        <f t="shared" si="6"/>
        <v>0</v>
      </c>
      <c r="T55" s="109"/>
      <c r="U55" s="751"/>
      <c r="V55" s="9"/>
    </row>
    <row r="56" spans="1:22">
      <c r="A56" s="275">
        <v>40381</v>
      </c>
      <c r="B56" s="259">
        <v>41468403811</v>
      </c>
      <c r="C56" s="232" t="s">
        <v>76</v>
      </c>
      <c r="D56" s="128">
        <v>36</v>
      </c>
      <c r="E56" s="270">
        <v>6</v>
      </c>
      <c r="F56" s="688">
        <v>3.99</v>
      </c>
      <c r="G56" s="86">
        <v>1</v>
      </c>
      <c r="H56" s="254"/>
      <c r="I56" s="671">
        <f t="shared" si="4"/>
        <v>0</v>
      </c>
      <c r="J56" s="823"/>
      <c r="K56" s="275">
        <v>40272</v>
      </c>
      <c r="L56" s="274">
        <v>41468402722</v>
      </c>
      <c r="M56" s="224" t="s">
        <v>35</v>
      </c>
      <c r="N56" s="227">
        <v>27</v>
      </c>
      <c r="O56" s="227">
        <v>6</v>
      </c>
      <c r="P56" s="689">
        <v>3.99</v>
      </c>
      <c r="Q56" s="86">
        <v>1</v>
      </c>
      <c r="R56" s="254"/>
      <c r="S56" s="671">
        <f t="shared" si="6"/>
        <v>0</v>
      </c>
      <c r="T56" s="109"/>
      <c r="U56" s="751"/>
      <c r="V56" s="9"/>
    </row>
    <row r="57" spans="1:22">
      <c r="A57" s="275">
        <v>40481</v>
      </c>
      <c r="B57" s="259">
        <v>41468404818</v>
      </c>
      <c r="C57" s="232" t="s">
        <v>76</v>
      </c>
      <c r="D57" s="128">
        <v>40</v>
      </c>
      <c r="E57" s="270">
        <v>6</v>
      </c>
      <c r="F57" s="688">
        <v>3.99</v>
      </c>
      <c r="G57" s="86">
        <v>1</v>
      </c>
      <c r="H57" s="254"/>
      <c r="I57" s="671">
        <f t="shared" si="4"/>
        <v>0</v>
      </c>
      <c r="J57" s="823"/>
      <c r="K57" s="275">
        <v>40362</v>
      </c>
      <c r="L57" s="274">
        <v>41468403620</v>
      </c>
      <c r="M57" s="224" t="s">
        <v>35</v>
      </c>
      <c r="N57" s="227">
        <v>36</v>
      </c>
      <c r="O57" s="227">
        <v>6</v>
      </c>
      <c r="P57" s="689">
        <v>3.99</v>
      </c>
      <c r="Q57" s="86">
        <v>1</v>
      </c>
      <c r="R57" s="254"/>
      <c r="S57" s="671">
        <f t="shared" si="6"/>
        <v>0</v>
      </c>
      <c r="T57" s="109" t="s">
        <v>404</v>
      </c>
      <c r="U57" s="751"/>
      <c r="V57" s="9"/>
    </row>
    <row r="58" spans="1:22">
      <c r="A58" s="275">
        <v>40482</v>
      </c>
      <c r="B58" s="259">
        <v>41468404825</v>
      </c>
      <c r="C58" s="232" t="s">
        <v>76</v>
      </c>
      <c r="D58" s="227">
        <v>45</v>
      </c>
      <c r="E58" s="270">
        <v>6</v>
      </c>
      <c r="F58" s="688">
        <v>3.99</v>
      </c>
      <c r="G58" s="207">
        <v>1</v>
      </c>
      <c r="H58" s="254"/>
      <c r="I58" s="671">
        <f t="shared" si="4"/>
        <v>0</v>
      </c>
      <c r="J58" s="813"/>
      <c r="K58" s="275">
        <v>40402</v>
      </c>
      <c r="L58" s="274">
        <v>41468404023</v>
      </c>
      <c r="M58" s="224" t="s">
        <v>35</v>
      </c>
      <c r="N58" s="227">
        <v>40</v>
      </c>
      <c r="O58" s="227">
        <v>6</v>
      </c>
      <c r="P58" s="689">
        <v>3.99</v>
      </c>
      <c r="Q58" s="86">
        <v>1</v>
      </c>
      <c r="R58" s="254"/>
      <c r="S58" s="671">
        <f t="shared" si="6"/>
        <v>0</v>
      </c>
      <c r="T58" s="109"/>
      <c r="U58" s="751"/>
      <c r="V58" s="9"/>
    </row>
    <row r="59" spans="1:22">
      <c r="A59" s="275">
        <v>40581</v>
      </c>
      <c r="B59" s="259">
        <v>41468405815</v>
      </c>
      <c r="C59" s="232" t="s">
        <v>76</v>
      </c>
      <c r="D59" s="227">
        <v>54</v>
      </c>
      <c r="E59" s="270">
        <v>6</v>
      </c>
      <c r="F59" s="688">
        <v>3.99</v>
      </c>
      <c r="G59" s="86">
        <v>1</v>
      </c>
      <c r="H59" s="254"/>
      <c r="I59" s="671">
        <f t="shared" si="4"/>
        <v>0</v>
      </c>
      <c r="J59" s="813"/>
      <c r="K59" s="275">
        <v>40452</v>
      </c>
      <c r="L59" s="274">
        <v>41468404528</v>
      </c>
      <c r="M59" s="224" t="s">
        <v>35</v>
      </c>
      <c r="N59" s="227">
        <v>45</v>
      </c>
      <c r="O59" s="227">
        <v>6</v>
      </c>
      <c r="P59" s="689">
        <v>3.99</v>
      </c>
      <c r="Q59" s="86">
        <v>1</v>
      </c>
      <c r="R59" s="254"/>
      <c r="S59" s="671">
        <f t="shared" si="6"/>
        <v>0</v>
      </c>
      <c r="T59" s="1569" t="s">
        <v>564</v>
      </c>
      <c r="U59" s="1570"/>
      <c r="V59" s="1571"/>
    </row>
    <row r="60" spans="1:22">
      <c r="A60" s="275">
        <v>40681</v>
      </c>
      <c r="B60" s="259">
        <v>41468406812</v>
      </c>
      <c r="C60" s="232" t="s">
        <v>76</v>
      </c>
      <c r="D60" s="227">
        <v>63</v>
      </c>
      <c r="E60" s="128">
        <v>6</v>
      </c>
      <c r="F60" s="688">
        <v>3.99</v>
      </c>
      <c r="G60" s="86">
        <v>1</v>
      </c>
      <c r="H60" s="254"/>
      <c r="I60" s="671">
        <f t="shared" si="4"/>
        <v>0</v>
      </c>
      <c r="J60" s="813"/>
      <c r="K60" s="275">
        <v>40542</v>
      </c>
      <c r="L60" s="274">
        <v>41468405426</v>
      </c>
      <c r="M60" s="224" t="s">
        <v>35</v>
      </c>
      <c r="N60" s="227">
        <v>54</v>
      </c>
      <c r="O60" s="227">
        <v>6</v>
      </c>
      <c r="P60" s="689">
        <v>3.99</v>
      </c>
      <c r="Q60" s="86">
        <v>1</v>
      </c>
      <c r="R60" s="254"/>
      <c r="S60" s="671">
        <f t="shared" si="6"/>
        <v>0</v>
      </c>
    </row>
    <row r="61" spans="1:22">
      <c r="A61" s="275">
        <v>40277</v>
      </c>
      <c r="B61" s="274">
        <v>41468402777</v>
      </c>
      <c r="C61" s="232" t="s">
        <v>12</v>
      </c>
      <c r="D61" s="227">
        <v>27</v>
      </c>
      <c r="E61" s="227">
        <v>6</v>
      </c>
      <c r="F61" s="689">
        <v>3.99</v>
      </c>
      <c r="G61" s="86">
        <v>1</v>
      </c>
      <c r="H61" s="254"/>
      <c r="I61" s="671">
        <f t="shared" si="4"/>
        <v>0</v>
      </c>
      <c r="J61" s="813"/>
      <c r="K61" s="275">
        <v>40632</v>
      </c>
      <c r="L61" s="274">
        <v>41468406324</v>
      </c>
      <c r="M61" s="224" t="s">
        <v>35</v>
      </c>
      <c r="N61" s="227">
        <v>63</v>
      </c>
      <c r="O61" s="227">
        <v>6</v>
      </c>
      <c r="P61" s="689">
        <v>3.99</v>
      </c>
      <c r="Q61" s="86">
        <v>1</v>
      </c>
      <c r="R61" s="254"/>
      <c r="S61" s="671">
        <f t="shared" si="6"/>
        <v>0</v>
      </c>
      <c r="T61" s="109"/>
      <c r="U61" s="751"/>
      <c r="V61" s="9"/>
    </row>
    <row r="62" spans="1:22" ht="13" thickBot="1">
      <c r="A62" s="279">
        <v>40367</v>
      </c>
      <c r="B62" s="284">
        <v>41468403675</v>
      </c>
      <c r="C62" s="280" t="s">
        <v>12</v>
      </c>
      <c r="D62" s="281">
        <v>36</v>
      </c>
      <c r="E62" s="281">
        <v>6</v>
      </c>
      <c r="F62" s="692">
        <v>3.99</v>
      </c>
      <c r="G62" s="282">
        <v>1</v>
      </c>
      <c r="H62" s="258"/>
      <c r="I62" s="701">
        <f t="shared" si="4"/>
        <v>0</v>
      </c>
      <c r="J62" s="724"/>
      <c r="K62" s="279"/>
      <c r="L62" s="284"/>
      <c r="M62" s="285"/>
      <c r="N62" s="281"/>
      <c r="O62" s="281"/>
      <c r="P62" s="692"/>
      <c r="Q62" s="282"/>
      <c r="R62" s="258"/>
      <c r="S62" s="701"/>
      <c r="T62" s="109"/>
      <c r="U62" s="751"/>
      <c r="V62" s="9"/>
    </row>
    <row r="63" spans="1:22" ht="18" thickBot="1">
      <c r="A63" s="1598" t="s">
        <v>478</v>
      </c>
      <c r="B63" s="1599"/>
      <c r="C63" s="1599"/>
      <c r="D63" s="1599"/>
      <c r="E63" s="1599"/>
      <c r="F63" s="1599"/>
      <c r="G63" s="1599"/>
      <c r="H63" s="1599"/>
      <c r="I63" s="1599"/>
      <c r="J63" s="1600"/>
      <c r="K63" s="1599"/>
      <c r="L63" s="1599"/>
      <c r="M63" s="1599"/>
      <c r="N63" s="1599"/>
      <c r="O63" s="1599"/>
      <c r="P63" s="1599"/>
      <c r="Q63" s="1599"/>
      <c r="R63" s="1599"/>
      <c r="S63" s="1601"/>
      <c r="T63" s="109"/>
      <c r="U63" s="751"/>
      <c r="V63" s="9"/>
    </row>
    <row r="64" spans="1:22" ht="15">
      <c r="A64" s="695"/>
      <c r="B64" s="696"/>
      <c r="C64" s="697"/>
      <c r="D64" s="697"/>
      <c r="E64" s="698" t="s">
        <v>369</v>
      </c>
      <c r="F64" s="698"/>
      <c r="G64" s="699" t="s">
        <v>1</v>
      </c>
      <c r="H64" s="698" t="s">
        <v>369</v>
      </c>
      <c r="I64" s="700"/>
      <c r="J64" s="703"/>
      <c r="K64" s="663"/>
      <c r="L64" s="653"/>
      <c r="M64" s="652"/>
      <c r="N64" s="652"/>
      <c r="O64" s="654" t="s">
        <v>369</v>
      </c>
      <c r="P64" s="654"/>
      <c r="Q64" s="655" t="s">
        <v>1</v>
      </c>
      <c r="R64" s="654" t="s">
        <v>369</v>
      </c>
      <c r="S64" s="672"/>
      <c r="T64" s="109"/>
      <c r="U64" s="751"/>
      <c r="V64" s="9"/>
    </row>
    <row r="65" spans="1:22">
      <c r="A65" s="673" t="s">
        <v>4</v>
      </c>
      <c r="B65" s="657" t="s">
        <v>307</v>
      </c>
      <c r="C65" s="658" t="s">
        <v>6</v>
      </c>
      <c r="D65" s="656" t="s">
        <v>454</v>
      </c>
      <c r="E65" s="659" t="s">
        <v>370</v>
      </c>
      <c r="F65" s="659" t="s">
        <v>306</v>
      </c>
      <c r="G65" s="660" t="s">
        <v>2</v>
      </c>
      <c r="H65" s="656" t="s">
        <v>455</v>
      </c>
      <c r="I65" s="674" t="s">
        <v>337</v>
      </c>
      <c r="J65" s="704"/>
      <c r="K65" s="664" t="s">
        <v>4</v>
      </c>
      <c r="L65" s="657" t="s">
        <v>307</v>
      </c>
      <c r="M65" s="658" t="s">
        <v>6</v>
      </c>
      <c r="N65" s="656" t="s">
        <v>454</v>
      </c>
      <c r="O65" s="659" t="s">
        <v>370</v>
      </c>
      <c r="P65" s="659" t="s">
        <v>306</v>
      </c>
      <c r="Q65" s="660" t="s">
        <v>2</v>
      </c>
      <c r="R65" s="656" t="s">
        <v>455</v>
      </c>
      <c r="S65" s="674" t="s">
        <v>337</v>
      </c>
      <c r="T65" s="109"/>
      <c r="U65" s="751"/>
      <c r="V65" s="9"/>
    </row>
    <row r="66" spans="1:22">
      <c r="A66" s="675">
        <v>40259</v>
      </c>
      <c r="B66" s="682">
        <v>41468402593</v>
      </c>
      <c r="C66" s="649" t="s">
        <v>456</v>
      </c>
      <c r="D66" s="647">
        <v>27</v>
      </c>
      <c r="E66" s="647">
        <v>6</v>
      </c>
      <c r="F66" s="685">
        <v>3.99</v>
      </c>
      <c r="G66" s="648">
        <v>1</v>
      </c>
      <c r="H66" s="661"/>
      <c r="I66" s="671">
        <f t="shared" ref="I66:I78" si="7">H66*G66</f>
        <v>0</v>
      </c>
      <c r="J66" s="704"/>
      <c r="K66" s="651">
        <v>40551</v>
      </c>
      <c r="L66" s="682">
        <v>41468405518</v>
      </c>
      <c r="M66" s="649" t="s">
        <v>457</v>
      </c>
      <c r="N66" s="647">
        <v>54</v>
      </c>
      <c r="O66" s="647">
        <v>6</v>
      </c>
      <c r="P66" s="685">
        <v>2.99</v>
      </c>
      <c r="Q66" s="648">
        <v>1</v>
      </c>
      <c r="R66" s="661"/>
      <c r="S66" s="671">
        <f t="shared" ref="S66:S77" si="8">R66*Q66</f>
        <v>0</v>
      </c>
      <c r="T66" s="109"/>
      <c r="U66" s="751"/>
      <c r="V66" s="9"/>
    </row>
    <row r="67" spans="1:22">
      <c r="A67" s="675">
        <v>40351</v>
      </c>
      <c r="B67" s="682">
        <v>41468403514</v>
      </c>
      <c r="C67" s="649" t="s">
        <v>456</v>
      </c>
      <c r="D67" s="647">
        <v>36</v>
      </c>
      <c r="E67" s="647">
        <v>6</v>
      </c>
      <c r="F67" s="685">
        <v>3.99</v>
      </c>
      <c r="G67" s="648">
        <v>1</v>
      </c>
      <c r="H67" s="661"/>
      <c r="I67" s="671">
        <f t="shared" si="7"/>
        <v>0</v>
      </c>
      <c r="J67" s="704"/>
      <c r="K67" s="651">
        <v>40664</v>
      </c>
      <c r="L67" s="682">
        <v>41468406645</v>
      </c>
      <c r="M67" s="649" t="s">
        <v>457</v>
      </c>
      <c r="N67" s="647">
        <v>63</v>
      </c>
      <c r="O67" s="647">
        <v>6</v>
      </c>
      <c r="P67" s="685">
        <v>2.99</v>
      </c>
      <c r="Q67" s="648">
        <v>1</v>
      </c>
      <c r="R67" s="661"/>
      <c r="S67" s="671">
        <f t="shared" si="8"/>
        <v>0</v>
      </c>
      <c r="T67" s="109"/>
      <c r="U67" s="751"/>
      <c r="V67" s="9"/>
    </row>
    <row r="68" spans="1:22">
      <c r="A68" s="675">
        <v>40446</v>
      </c>
      <c r="B68" s="682">
        <v>41468704467</v>
      </c>
      <c r="C68" s="649" t="s">
        <v>456</v>
      </c>
      <c r="D68" s="647">
        <v>45</v>
      </c>
      <c r="E68" s="647">
        <v>6</v>
      </c>
      <c r="F68" s="685">
        <v>3.99</v>
      </c>
      <c r="G68" s="648">
        <v>1</v>
      </c>
      <c r="H68" s="661"/>
      <c r="I68" s="671">
        <f t="shared" si="7"/>
        <v>0</v>
      </c>
      <c r="J68" s="704"/>
      <c r="K68" s="651">
        <v>40263</v>
      </c>
      <c r="L68" s="682">
        <v>41468402630</v>
      </c>
      <c r="M68" s="649" t="s">
        <v>458</v>
      </c>
      <c r="N68" s="647">
        <v>27</v>
      </c>
      <c r="O68" s="647">
        <v>6</v>
      </c>
      <c r="P68" s="685">
        <v>2.99</v>
      </c>
      <c r="Q68" s="648">
        <v>1</v>
      </c>
      <c r="R68" s="661"/>
      <c r="S68" s="671">
        <f t="shared" si="8"/>
        <v>0</v>
      </c>
      <c r="T68" s="109"/>
      <c r="U68" s="751"/>
      <c r="V68" s="9"/>
    </row>
    <row r="69" spans="1:22">
      <c r="A69" s="675">
        <v>40548</v>
      </c>
      <c r="B69" s="682">
        <v>41468405488</v>
      </c>
      <c r="C69" s="649" t="s">
        <v>456</v>
      </c>
      <c r="D69" s="647">
        <v>54</v>
      </c>
      <c r="E69" s="647">
        <v>6</v>
      </c>
      <c r="F69" s="685">
        <v>3.99</v>
      </c>
      <c r="G69" s="648">
        <v>1</v>
      </c>
      <c r="H69" s="661"/>
      <c r="I69" s="671">
        <f t="shared" si="7"/>
        <v>0</v>
      </c>
      <c r="J69" s="704"/>
      <c r="K69" s="651">
        <v>40355</v>
      </c>
      <c r="L69" s="682">
        <v>41468403552</v>
      </c>
      <c r="M69" s="649" t="s">
        <v>458</v>
      </c>
      <c r="N69" s="647">
        <v>36</v>
      </c>
      <c r="O69" s="647">
        <v>6</v>
      </c>
      <c r="P69" s="685">
        <v>2.99</v>
      </c>
      <c r="Q69" s="648">
        <v>1</v>
      </c>
      <c r="R69" s="661"/>
      <c r="S69" s="671">
        <f t="shared" si="8"/>
        <v>0</v>
      </c>
      <c r="T69" s="109"/>
      <c r="U69" s="751"/>
      <c r="V69" s="9"/>
    </row>
    <row r="70" spans="1:22">
      <c r="A70" s="675">
        <v>40661</v>
      </c>
      <c r="B70" s="682">
        <v>41468406614</v>
      </c>
      <c r="C70" s="649" t="s">
        <v>456</v>
      </c>
      <c r="D70" s="647">
        <v>63</v>
      </c>
      <c r="E70" s="647">
        <v>6</v>
      </c>
      <c r="F70" s="685">
        <v>3.99</v>
      </c>
      <c r="G70" s="648">
        <v>1</v>
      </c>
      <c r="H70" s="661"/>
      <c r="I70" s="671">
        <f t="shared" si="7"/>
        <v>0</v>
      </c>
      <c r="J70" s="704"/>
      <c r="K70" s="651">
        <v>40455</v>
      </c>
      <c r="L70" s="682">
        <v>41468404559</v>
      </c>
      <c r="M70" s="649" t="s">
        <v>458</v>
      </c>
      <c r="N70" s="647">
        <v>45</v>
      </c>
      <c r="O70" s="647">
        <v>6</v>
      </c>
      <c r="P70" s="685">
        <v>2.99</v>
      </c>
      <c r="Q70" s="648">
        <v>1</v>
      </c>
      <c r="R70" s="661"/>
      <c r="S70" s="671">
        <f t="shared" si="8"/>
        <v>0</v>
      </c>
      <c r="T70" s="109"/>
      <c r="U70" s="751"/>
      <c r="V70" s="9"/>
    </row>
    <row r="71" spans="1:22">
      <c r="A71" s="675">
        <v>40261</v>
      </c>
      <c r="B71" s="682">
        <v>41468402616</v>
      </c>
      <c r="C71" s="649" t="s">
        <v>579</v>
      </c>
      <c r="D71" s="647">
        <v>27</v>
      </c>
      <c r="E71" s="647">
        <v>6</v>
      </c>
      <c r="F71" s="685">
        <v>3.99</v>
      </c>
      <c r="G71" s="648">
        <v>1</v>
      </c>
      <c r="H71" s="661"/>
      <c r="I71" s="671">
        <f t="shared" si="7"/>
        <v>0</v>
      </c>
      <c r="J71" s="704"/>
      <c r="K71" s="651">
        <v>40552</v>
      </c>
      <c r="L71" s="682">
        <v>41468405525</v>
      </c>
      <c r="M71" s="649" t="s">
        <v>458</v>
      </c>
      <c r="N71" s="647">
        <v>54</v>
      </c>
      <c r="O71" s="647">
        <v>6</v>
      </c>
      <c r="P71" s="685">
        <v>2.99</v>
      </c>
      <c r="Q71" s="648">
        <v>1</v>
      </c>
      <c r="R71" s="661"/>
      <c r="S71" s="671">
        <f t="shared" si="8"/>
        <v>0</v>
      </c>
      <c r="T71" s="109"/>
      <c r="U71" s="751"/>
      <c r="V71" s="9"/>
    </row>
    <row r="72" spans="1:22">
      <c r="A72" s="675">
        <v>40353</v>
      </c>
      <c r="B72" s="682">
        <v>41468403538</v>
      </c>
      <c r="C72" s="649" t="s">
        <v>579</v>
      </c>
      <c r="D72" s="647">
        <v>36</v>
      </c>
      <c r="E72" s="647">
        <v>6</v>
      </c>
      <c r="F72" s="685">
        <v>3.99</v>
      </c>
      <c r="G72" s="648">
        <v>1</v>
      </c>
      <c r="H72" s="661"/>
      <c r="I72" s="671">
        <f t="shared" si="7"/>
        <v>0</v>
      </c>
      <c r="J72" s="704"/>
      <c r="K72" s="651">
        <v>40665</v>
      </c>
      <c r="L72" s="682">
        <v>41468406652</v>
      </c>
      <c r="M72" s="649" t="s">
        <v>458</v>
      </c>
      <c r="N72" s="647">
        <v>63</v>
      </c>
      <c r="O72" s="647">
        <v>6</v>
      </c>
      <c r="P72" s="685">
        <v>2.99</v>
      </c>
      <c r="Q72" s="648">
        <v>1</v>
      </c>
      <c r="R72" s="661"/>
      <c r="S72" s="671">
        <f t="shared" si="8"/>
        <v>0</v>
      </c>
      <c r="T72" s="109"/>
      <c r="U72" s="751"/>
      <c r="V72" s="9"/>
    </row>
    <row r="73" spans="1:22">
      <c r="A73" s="675">
        <v>40448</v>
      </c>
      <c r="B73" s="682">
        <v>41468403538</v>
      </c>
      <c r="C73" s="649" t="s">
        <v>579</v>
      </c>
      <c r="D73" s="647">
        <v>45</v>
      </c>
      <c r="E73" s="647">
        <v>6</v>
      </c>
      <c r="F73" s="685">
        <v>3.99</v>
      </c>
      <c r="G73" s="648">
        <v>1</v>
      </c>
      <c r="H73" s="661"/>
      <c r="I73" s="671">
        <f t="shared" si="7"/>
        <v>0</v>
      </c>
      <c r="J73" s="704"/>
      <c r="K73" s="651">
        <v>40260</v>
      </c>
      <c r="L73" s="682">
        <v>41468402609</v>
      </c>
      <c r="M73" s="649" t="s">
        <v>459</v>
      </c>
      <c r="N73" s="647">
        <v>27</v>
      </c>
      <c r="O73" s="647">
        <v>6</v>
      </c>
      <c r="P73" s="685">
        <v>2.99</v>
      </c>
      <c r="Q73" s="648">
        <v>1</v>
      </c>
      <c r="R73" s="661"/>
      <c r="S73" s="671">
        <f t="shared" si="8"/>
        <v>0</v>
      </c>
      <c r="T73" s="109"/>
      <c r="U73" s="751"/>
      <c r="V73" s="9"/>
    </row>
    <row r="74" spans="1:22">
      <c r="A74" s="675">
        <v>40550</v>
      </c>
      <c r="B74" s="682">
        <v>41468405501</v>
      </c>
      <c r="C74" s="649" t="s">
        <v>579</v>
      </c>
      <c r="D74" s="647">
        <v>54</v>
      </c>
      <c r="E74" s="647">
        <v>6</v>
      </c>
      <c r="F74" s="685">
        <v>3.99</v>
      </c>
      <c r="G74" s="648">
        <v>1</v>
      </c>
      <c r="H74" s="661"/>
      <c r="I74" s="671">
        <f t="shared" si="7"/>
        <v>0</v>
      </c>
      <c r="J74" s="704"/>
      <c r="K74" s="651">
        <v>40352</v>
      </c>
      <c r="L74" s="682">
        <v>41468403521</v>
      </c>
      <c r="M74" s="649" t="s">
        <v>459</v>
      </c>
      <c r="N74" s="647">
        <v>36</v>
      </c>
      <c r="O74" s="647">
        <v>6</v>
      </c>
      <c r="P74" s="685">
        <v>2.99</v>
      </c>
      <c r="Q74" s="648">
        <v>1</v>
      </c>
      <c r="R74" s="661"/>
      <c r="S74" s="671">
        <f t="shared" si="8"/>
        <v>0</v>
      </c>
      <c r="T74" s="109"/>
      <c r="U74" s="751"/>
      <c r="V74" s="9"/>
    </row>
    <row r="75" spans="1:22">
      <c r="A75" s="676">
        <v>40663</v>
      </c>
      <c r="B75" s="683">
        <v>41468406638</v>
      </c>
      <c r="C75" s="649" t="s">
        <v>579</v>
      </c>
      <c r="D75" s="650">
        <v>63</v>
      </c>
      <c r="E75" s="650">
        <v>6</v>
      </c>
      <c r="F75" s="685">
        <v>3.99</v>
      </c>
      <c r="G75" s="648">
        <v>1</v>
      </c>
      <c r="H75" s="662"/>
      <c r="I75" s="671">
        <f t="shared" si="7"/>
        <v>0</v>
      </c>
      <c r="J75" s="704"/>
      <c r="K75" s="651">
        <v>40447</v>
      </c>
      <c r="L75" s="682">
        <v>41468404474</v>
      </c>
      <c r="M75" s="649" t="s">
        <v>459</v>
      </c>
      <c r="N75" s="647">
        <v>45</v>
      </c>
      <c r="O75" s="647">
        <v>6</v>
      </c>
      <c r="P75" s="685">
        <v>2.99</v>
      </c>
      <c r="Q75" s="648">
        <v>1</v>
      </c>
      <c r="R75" s="661"/>
      <c r="S75" s="671">
        <f t="shared" si="8"/>
        <v>0</v>
      </c>
      <c r="T75" s="109"/>
      <c r="U75" s="751"/>
      <c r="V75" s="9"/>
    </row>
    <row r="76" spans="1:22">
      <c r="A76" s="675">
        <v>40262</v>
      </c>
      <c r="B76" s="682">
        <v>41468402623</v>
      </c>
      <c r="C76" s="649" t="s">
        <v>457</v>
      </c>
      <c r="D76" s="647">
        <v>27</v>
      </c>
      <c r="E76" s="647">
        <v>6</v>
      </c>
      <c r="F76" s="685">
        <v>3.99</v>
      </c>
      <c r="G76" s="648">
        <v>1</v>
      </c>
      <c r="H76" s="661"/>
      <c r="I76" s="671">
        <f t="shared" si="7"/>
        <v>0</v>
      </c>
      <c r="J76" s="704"/>
      <c r="K76" s="651">
        <v>40549</v>
      </c>
      <c r="L76" s="682">
        <v>41468405495</v>
      </c>
      <c r="M76" s="649" t="s">
        <v>459</v>
      </c>
      <c r="N76" s="647">
        <v>54</v>
      </c>
      <c r="O76" s="647">
        <v>6</v>
      </c>
      <c r="P76" s="685">
        <v>2.99</v>
      </c>
      <c r="Q76" s="648">
        <v>1</v>
      </c>
      <c r="R76" s="661"/>
      <c r="S76" s="671">
        <f t="shared" si="8"/>
        <v>0</v>
      </c>
      <c r="T76" s="109"/>
      <c r="U76" s="751"/>
      <c r="V76" s="9"/>
    </row>
    <row r="77" spans="1:22">
      <c r="A77" s="675">
        <v>40354</v>
      </c>
      <c r="B77" s="682">
        <v>41468403545</v>
      </c>
      <c r="C77" s="649" t="s">
        <v>457</v>
      </c>
      <c r="D77" s="647">
        <v>36</v>
      </c>
      <c r="E77" s="647">
        <v>6</v>
      </c>
      <c r="F77" s="685">
        <v>3.99</v>
      </c>
      <c r="G77" s="648">
        <v>1</v>
      </c>
      <c r="H77" s="661"/>
      <c r="I77" s="671">
        <f t="shared" si="7"/>
        <v>0</v>
      </c>
      <c r="J77" s="704"/>
      <c r="K77" s="651">
        <v>40662</v>
      </c>
      <c r="L77" s="682">
        <v>41468406623</v>
      </c>
      <c r="M77" s="649" t="s">
        <v>459</v>
      </c>
      <c r="N77" s="647">
        <v>63</v>
      </c>
      <c r="O77" s="647">
        <v>6</v>
      </c>
      <c r="P77" s="685">
        <v>2.99</v>
      </c>
      <c r="Q77" s="648">
        <v>1</v>
      </c>
      <c r="R77" s="661"/>
      <c r="S77" s="671">
        <f t="shared" si="8"/>
        <v>0</v>
      </c>
      <c r="T77" s="109"/>
      <c r="U77" s="751"/>
      <c r="V77" s="9"/>
    </row>
    <row r="78" spans="1:22" ht="13" thickBot="1">
      <c r="A78" s="677">
        <v>40449</v>
      </c>
      <c r="B78" s="684">
        <v>41468404498</v>
      </c>
      <c r="C78" s="678" t="s">
        <v>457</v>
      </c>
      <c r="D78" s="679">
        <v>45</v>
      </c>
      <c r="E78" s="679">
        <v>6</v>
      </c>
      <c r="F78" s="686">
        <v>3.99</v>
      </c>
      <c r="G78" s="680">
        <v>1</v>
      </c>
      <c r="H78" s="681"/>
      <c r="I78" s="701">
        <f t="shared" si="7"/>
        <v>0</v>
      </c>
      <c r="J78" s="705"/>
      <c r="K78" s="1590" t="s">
        <v>460</v>
      </c>
      <c r="L78" s="1590"/>
      <c r="M78" s="1590"/>
      <c r="N78" s="1590"/>
      <c r="O78" s="1590"/>
      <c r="P78" s="1590"/>
      <c r="Q78" s="1591"/>
      <c r="R78" s="946">
        <f>SUM(R77,R66:R76,R25:R61,R3:R23,H3:H23,H25:H62,H66:H78)</f>
        <v>0</v>
      </c>
      <c r="S78" s="706">
        <f>SUM(S66:S77,S25:S61,S3:S23,I3:I23,I25:I62,I66:I78)</f>
        <v>0</v>
      </c>
      <c r="T78" s="111"/>
      <c r="U78" s="20"/>
      <c r="V78" s="112"/>
    </row>
    <row r="79" spans="1:22">
      <c r="V79" s="708">
        <v>8</v>
      </c>
    </row>
  </sheetData>
  <sheetProtection password="CCB1" sheet="1" objects="1" scenarios="1"/>
  <mergeCells count="8">
    <mergeCell ref="K78:Q78"/>
    <mergeCell ref="A1:S1"/>
    <mergeCell ref="A24:S24"/>
    <mergeCell ref="A63:S63"/>
    <mergeCell ref="T18:U18"/>
    <mergeCell ref="T3:V3"/>
    <mergeCell ref="T22:V22"/>
    <mergeCell ref="T59:V59"/>
  </mergeCells>
  <phoneticPr fontId="31" type="noConversion"/>
  <pageMargins left="0" right="0.26" top="0.52" bottom="0.17" header="0.17" footer="0.17"/>
  <pageSetup scale="69"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Cover</vt:lpstr>
      <vt:lpstr>Cushion Insoles</vt:lpstr>
      <vt:lpstr>Motion Control &amp; Stability</vt:lpstr>
      <vt:lpstr>First Aid, Gear Bombs</vt:lpstr>
      <vt:lpstr>New Products</vt:lpstr>
      <vt:lpstr>Shoecare,Cleats,Lace Latches</vt:lpstr>
      <vt:lpstr>Honeycomb,Herrbone, Houndstooth</vt:lpstr>
      <vt:lpstr>Oval Laces HT</vt:lpstr>
      <vt:lpstr>Round &amp; Bubble Lace HT</vt:lpstr>
      <vt:lpstr>3-8"Printed Laces </vt:lpstr>
      <vt:lpstr>3-4" Printed Laces</vt:lpstr>
      <vt:lpstr>Fash,Ref,Elastic,Stars&amp;Stripes</vt:lpstr>
      <vt:lpstr>PINK Products</vt:lpstr>
      <vt:lpstr>Fashion FAT Laces HT</vt:lpstr>
      <vt:lpstr>Flat, Hiker HT</vt:lpstr>
      <vt:lpstr>Oval,Hiker,Rnd,Golf BP</vt:lpstr>
      <vt:lpstr> Flat,Dress,Waxed,Boot BP</vt:lpstr>
      <vt:lpstr>Lacrosse Braids</vt:lpstr>
      <vt:lpstr>Hockey, Skate, &amp; Referee Laces</vt:lpstr>
      <vt:lpstr>Sheet1</vt:lpstr>
      <vt:lpstr>Sheet2</vt:lpstr>
    </vt:vector>
  </TitlesOfParts>
  <Company>hickory brands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Nancy Lisk</cp:lastModifiedBy>
  <cp:lastPrinted>2018-03-01T13:27:42Z</cp:lastPrinted>
  <dcterms:created xsi:type="dcterms:W3CDTF">2001-02-28T13:56:42Z</dcterms:created>
  <dcterms:modified xsi:type="dcterms:W3CDTF">2018-08-22T14:21:45Z</dcterms:modified>
</cp:coreProperties>
</file>